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306867\Desktop\REVISIONE N.2 23_24\Allegato 5 per delibera\"/>
    </mc:Choice>
  </mc:AlternateContent>
  <bookViews>
    <workbookView xWindow="0" yWindow="0" windowWidth="28800" windowHeight="12330" tabRatio="500" activeTab="1"/>
  </bookViews>
  <sheets>
    <sheet name="SCHEDA A" sheetId="1" r:id="rId1"/>
    <sheet name="SCHEDA B PARI SOTTO 1" sheetId="2" r:id="rId2"/>
    <sheet name="SCHEDA B SOPRA 1 " sheetId="3" r:id="rId3"/>
    <sheet name="SCHEDA C" sheetId="4" r:id="rId4"/>
  </sheets>
  <definedNames>
    <definedName name="_xlnm._FilterDatabase" localSheetId="1" hidden="1">'SCHEDA B PARI SOTTO 1'!$A$3:$BA$205</definedName>
    <definedName name="_xlnm._FilterDatabase" localSheetId="2" hidden="1">'SCHEDA B SOPRA 1 '!$A$3:$BB$181</definedName>
  </definedNames>
  <calcPr calcId="162913"/>
</workbook>
</file>

<file path=xl/calcChain.xml><?xml version="1.0" encoding="utf-8"?>
<calcChain xmlns="http://schemas.openxmlformats.org/spreadsheetml/2006/main">
  <c r="X20" i="3" l="1"/>
  <c r="X127" i="3" l="1"/>
  <c r="X126" i="3"/>
  <c r="X170" i="3" l="1"/>
  <c r="X179" i="3" l="1"/>
  <c r="V193" i="2" l="1"/>
  <c r="U193" i="2"/>
  <c r="X193" i="2" s="1"/>
  <c r="X192" i="2"/>
  <c r="AD121" i="3" l="1"/>
  <c r="AE121" i="3" s="1"/>
  <c r="AC33" i="3" l="1"/>
  <c r="AD33" i="3" s="1"/>
  <c r="AE33" i="3" s="1"/>
  <c r="AF33" i="3" s="1"/>
  <c r="AG33" i="3" s="1"/>
  <c r="AH33" i="3" s="1"/>
  <c r="AI33" i="3" s="1"/>
  <c r="AJ33" i="3" s="1"/>
  <c r="X33" i="3"/>
  <c r="X122" i="3" l="1"/>
  <c r="X202" i="2" l="1"/>
  <c r="X178" i="3" l="1"/>
  <c r="X72" i="3" l="1"/>
  <c r="W177" i="3" l="1"/>
  <c r="X175" i="3" l="1"/>
  <c r="X196" i="2"/>
  <c r="X195" i="2"/>
  <c r="X172" i="3" l="1"/>
  <c r="AG172" i="3" s="1"/>
  <c r="AJ193" i="2" l="1"/>
  <c r="AJ192" i="2"/>
  <c r="X74" i="3" l="1"/>
  <c r="X73" i="3" l="1"/>
  <c r="AE94" i="3" l="1"/>
  <c r="AE168" i="2"/>
  <c r="X190" i="2" l="1"/>
  <c r="X166" i="3" l="1"/>
  <c r="V166" i="3" s="1"/>
  <c r="X189" i="2"/>
  <c r="X187" i="2"/>
  <c r="W166" i="3" l="1"/>
  <c r="X165" i="3"/>
  <c r="X164" i="3"/>
  <c r="X163" i="3"/>
  <c r="AC118" i="3" l="1"/>
  <c r="AW5" i="3" l="1"/>
  <c r="AW6" i="3" s="1"/>
  <c r="AW7" i="3" s="1"/>
  <c r="AW8" i="3" s="1"/>
  <c r="AW9" i="3" s="1"/>
  <c r="AW10" i="3" s="1"/>
  <c r="AW11" i="3" s="1"/>
  <c r="AW12" i="3" s="1"/>
  <c r="AW13" i="3" s="1"/>
  <c r="AW14" i="3" s="1"/>
  <c r="AW15" i="3" s="1"/>
  <c r="AW16" i="3" s="1"/>
  <c r="AW17" i="3" s="1"/>
  <c r="AW18" i="3" s="1"/>
  <c r="AW19" i="3" s="1"/>
  <c r="AW20" i="3" s="1"/>
  <c r="AW21" i="3" s="1"/>
  <c r="AW22" i="3" s="1"/>
  <c r="AW23" i="3" s="1"/>
  <c r="AW24" i="3" s="1"/>
  <c r="AW25" i="3" s="1"/>
  <c r="AW26" i="3" s="1"/>
  <c r="AW27" i="3" s="1"/>
  <c r="AW28" i="3" s="1"/>
  <c r="AW29" i="3" s="1"/>
  <c r="AW30" i="3" s="1"/>
  <c r="AW31" i="3" s="1"/>
  <c r="AW32" i="3" s="1"/>
  <c r="AW33" i="3" s="1"/>
  <c r="AW34" i="3" s="1"/>
  <c r="AW35" i="3" s="1"/>
  <c r="AW36" i="3" s="1"/>
  <c r="AW37" i="3" s="1"/>
  <c r="AW38" i="3" s="1"/>
  <c r="AW39" i="3" s="1"/>
  <c r="AW40" i="3" s="1"/>
  <c r="AW41" i="3" s="1"/>
  <c r="AW42" i="3" s="1"/>
  <c r="AW43" i="3" s="1"/>
  <c r="AW44" i="3" s="1"/>
  <c r="AW45" i="3" s="1"/>
  <c r="AW46" i="3" s="1"/>
  <c r="AW47" i="3" s="1"/>
  <c r="AW48" i="3" s="1"/>
  <c r="AW49" i="3" s="1"/>
  <c r="AW50" i="3" s="1"/>
  <c r="AW51" i="3" s="1"/>
  <c r="AW52" i="3" s="1"/>
  <c r="AW53" i="3" s="1"/>
  <c r="AW54" i="3" s="1"/>
  <c r="AW55" i="3" s="1"/>
  <c r="AW56" i="3" s="1"/>
  <c r="AW57" i="3" s="1"/>
  <c r="AW58" i="3" s="1"/>
  <c r="AW59" i="3" s="1"/>
  <c r="AW60" i="3" s="1"/>
  <c r="AW61" i="3" s="1"/>
  <c r="AW62" i="3" s="1"/>
  <c r="AW63" i="3" s="1"/>
  <c r="AW64" i="3" s="1"/>
  <c r="AW65" i="3" s="1"/>
  <c r="AW66" i="3" s="1"/>
  <c r="AW67" i="3" s="1"/>
  <c r="AW68" i="3" s="1"/>
  <c r="AW69" i="3" s="1"/>
  <c r="AW70" i="3" s="1"/>
  <c r="AW71" i="3" s="1"/>
  <c r="AW72" i="3" l="1"/>
  <c r="AW73" i="3" s="1"/>
  <c r="AW74" i="3" s="1"/>
  <c r="AW75" i="3" s="1"/>
  <c r="AW76" i="3" s="1"/>
  <c r="AW77" i="3" s="1"/>
  <c r="AW78" i="3" s="1"/>
  <c r="AW79" i="3" s="1"/>
  <c r="AW80" i="3" s="1"/>
  <c r="AW81" i="3" s="1"/>
  <c r="AW82" i="3" s="1"/>
  <c r="AW83" i="3" s="1"/>
  <c r="AW84" i="3" s="1"/>
  <c r="AW85" i="3" s="1"/>
  <c r="AW86" i="3" s="1"/>
  <c r="AW87" i="3" s="1"/>
  <c r="AW88" i="3" s="1"/>
  <c r="AW89" i="3" s="1"/>
  <c r="AW90" i="3" s="1"/>
  <c r="AW91" i="3" s="1"/>
  <c r="AW92" i="3" s="1"/>
  <c r="AW93" i="3" s="1"/>
  <c r="AW94" i="3" s="1"/>
  <c r="AW95" i="3" s="1"/>
  <c r="AW96" i="3" s="1"/>
  <c r="AW97" i="3" s="1"/>
  <c r="AW98" i="3" s="1"/>
  <c r="AW99" i="3" s="1"/>
  <c r="AW100" i="3" s="1"/>
  <c r="AW101" i="3" s="1"/>
  <c r="AW102" i="3" s="1"/>
  <c r="AW103" i="3" s="1"/>
  <c r="AW104" i="3" s="1"/>
  <c r="AW105" i="3" s="1"/>
  <c r="AW106" i="3" s="1"/>
  <c r="AW107" i="3" s="1"/>
  <c r="AW108" i="3" s="1"/>
  <c r="AW109" i="3" s="1"/>
  <c r="AW110" i="3" s="1"/>
  <c r="AW111" i="3" s="1"/>
  <c r="AW112" i="3" s="1"/>
  <c r="AW113" i="3" s="1"/>
  <c r="AW114" i="3" s="1"/>
  <c r="AW115" i="3" s="1"/>
  <c r="AW116" i="3" s="1"/>
  <c r="AW117" i="3" s="1"/>
  <c r="AW118" i="3" s="1"/>
  <c r="X48" i="3"/>
  <c r="X40" i="3" l="1"/>
  <c r="X104" i="3" l="1"/>
  <c r="U122" i="3"/>
  <c r="X102" i="3"/>
  <c r="X162" i="3" l="1"/>
  <c r="X161" i="3"/>
  <c r="X160" i="3"/>
  <c r="X159" i="3"/>
  <c r="X117" i="3" l="1"/>
  <c r="X26" i="3"/>
  <c r="X17" i="3"/>
  <c r="X75" i="2"/>
  <c r="X74" i="2"/>
  <c r="AK145" i="3" l="1"/>
  <c r="X155" i="3" l="1"/>
  <c r="X154" i="3"/>
  <c r="W153" i="3"/>
  <c r="X152" i="3"/>
  <c r="X151" i="3" l="1"/>
  <c r="X150" i="3" l="1"/>
  <c r="X149" i="3"/>
  <c r="X148" i="3"/>
  <c r="X146" i="3"/>
  <c r="X71" i="3" l="1"/>
  <c r="X46" i="3"/>
  <c r="X34" i="3"/>
  <c r="X120" i="3" l="1"/>
  <c r="X142" i="3" l="1"/>
  <c r="X139" i="3"/>
  <c r="X138" i="3"/>
  <c r="X99" i="3"/>
  <c r="X98" i="3"/>
  <c r="X145" i="3" l="1"/>
  <c r="X144" i="3"/>
  <c r="X143" i="3"/>
  <c r="X141" i="3"/>
  <c r="X140" i="3"/>
  <c r="W137" i="3"/>
  <c r="X137" i="3" s="1"/>
  <c r="X135" i="3"/>
  <c r="X134" i="3"/>
  <c r="X132" i="3"/>
  <c r="AH180" i="2"/>
  <c r="X128" i="3" l="1"/>
  <c r="X170" i="2" l="1"/>
  <c r="X125" i="3"/>
  <c r="V124" i="3"/>
  <c r="U124" i="3"/>
  <c r="U123" i="3"/>
  <c r="X123" i="3" s="1"/>
  <c r="X124" i="3" l="1"/>
  <c r="X83" i="3"/>
  <c r="X81" i="3" l="1"/>
  <c r="AJ163" i="2" l="1"/>
  <c r="AI163" i="2"/>
  <c r="AH163" i="2"/>
  <c r="AG163" i="2"/>
  <c r="AF163" i="2"/>
  <c r="AE163" i="2"/>
  <c r="AD163" i="2"/>
  <c r="AC163" i="2"/>
  <c r="AJ162" i="2"/>
  <c r="AI162" i="2"/>
  <c r="AH162" i="2"/>
  <c r="AG162" i="2"/>
  <c r="AF162" i="2"/>
  <c r="AD162" i="2"/>
  <c r="AC162" i="2"/>
  <c r="AI161" i="2"/>
  <c r="AH161" i="2"/>
  <c r="AC161" i="2"/>
  <c r="AG160" i="2"/>
  <c r="AF160" i="2"/>
  <c r="AE160" i="2"/>
  <c r="AJ160" i="2" s="1"/>
  <c r="AD160" i="2"/>
  <c r="AI160" i="2" s="1"/>
  <c r="AC160" i="2"/>
  <c r="AH160" i="2" s="1"/>
  <c r="AG158" i="2"/>
  <c r="AE158" i="2"/>
  <c r="AI157" i="2"/>
  <c r="AD157" i="2"/>
  <c r="AJ156" i="2"/>
  <c r="AI156" i="2"/>
  <c r="AH156" i="2"/>
  <c r="AG156" i="2"/>
  <c r="AE156" i="2"/>
  <c r="AC156" i="2"/>
  <c r="AJ155" i="2"/>
  <c r="AI155" i="2"/>
  <c r="AH155" i="2"/>
  <c r="AG155" i="2"/>
  <c r="AF155" i="2"/>
  <c r="AE155" i="2"/>
  <c r="AD155" i="2"/>
  <c r="AC155" i="2"/>
  <c r="C13" i="1" l="1"/>
  <c r="D12" i="1"/>
  <c r="C12" i="1"/>
  <c r="X105" i="3" l="1"/>
  <c r="X113" i="2" l="1"/>
  <c r="D13" i="1" l="1"/>
  <c r="X22" i="3"/>
  <c r="X16" i="3"/>
  <c r="E12" i="1"/>
  <c r="D10" i="1"/>
  <c r="C10" i="1"/>
  <c r="D17" i="1" l="1"/>
  <c r="C17" i="1"/>
  <c r="E13" i="1"/>
  <c r="E10" i="1"/>
  <c r="E17" i="1" l="1"/>
</calcChain>
</file>

<file path=xl/sharedStrings.xml><?xml version="1.0" encoding="utf-8"?>
<sst xmlns="http://schemas.openxmlformats.org/spreadsheetml/2006/main" count="6936" uniqueCount="1648">
  <si>
    <t>DELL'AMMINISTRAZIONE ARES SARDEGNA</t>
  </si>
  <si>
    <t>TIPOLOGIA RISORSE</t>
  </si>
  <si>
    <t>Arco temporale di validità del programma</t>
  </si>
  <si>
    <t>Disponibilità finanziaria</t>
  </si>
  <si>
    <t>Importo totale</t>
  </si>
  <si>
    <t>risorse derivanti da entrate avente destinazione vincolata per legge</t>
  </si>
  <si>
    <t>risorse derivanti da entrate acquisite mediante contrazione di mutuo</t>
  </si>
  <si>
    <t xml:space="preserve">risorse acquisite mediante apporti di capitali privati </t>
  </si>
  <si>
    <t>Stanziamenti di bilancio</t>
  </si>
  <si>
    <t>finanziamenti acquisibili ai sensi dell'articolo 3 del decreto-legge 31 ottobre 1990 n. 310 convertito con modificazioni dalla legge 22 dicembre 1990 n. 403</t>
  </si>
  <si>
    <t xml:space="preserve">risorse derivanti da trasferimento di immobili </t>
  </si>
  <si>
    <t>altro</t>
  </si>
  <si>
    <t>Totale</t>
  </si>
  <si>
    <t>CUI (codice unico intervento che viene acquisito per ultimo al momento dell'inserimento dell'intervento nella piattaforma MIT)</t>
  </si>
  <si>
    <t>codice fiscale ARES</t>
  </si>
  <si>
    <t>SC RIFERIMENTO (indicare solo nome SC o Dipartimento)</t>
  </si>
  <si>
    <t>DESCRIZIONE SINTETICA DELL'INTERVENTO</t>
  </si>
  <si>
    <t>RUP (Indicare nome completo soggetto come risulta dai documenti d'identita') (qualora non ancora individuato indicare nome Direttore Struttura o Dipartimento)</t>
  </si>
  <si>
    <t>L'ACQUISTO E' RELATIVO A NUOVO AFFIDAMENTO DI CONTRATTO IN ESSERE (SI/NO)</t>
  </si>
  <si>
    <t>PRIMA ANNUALITA' DI INSERIMENTO</t>
  </si>
  <si>
    <t>CODICE CUP (DA INSERIRE PER GARE IL CUI ACQUISTO E' RICOMPRESO NELL'IMPORTO COMPLESSIVO DI UN LAVORO O DI ALTRA ACQUISIZIONE</t>
  </si>
  <si>
    <t>CODICE CUI PRINCIPALE (DA INSERIRE SE QUESTA GARA E' RICOMPRESA IN ALTRO  INTERVENTO  PER IL QUALE IL CODICE CUI SIA GIA' STATO PRESO)</t>
  </si>
  <si>
    <t>AMBITO GEOGRAFICO (SOLO SARDEGNA)</t>
  </si>
  <si>
    <t xml:space="preserve">CPV principale </t>
  </si>
  <si>
    <t>LIVELLO DI PRIORITA' (1= MASSIMO, 2 = MEDIA, 3 = MINIMA)</t>
  </si>
  <si>
    <t>SUDDIVISIONE IN LOTTI CORRISPONDENTI ALLE ASL</t>
  </si>
  <si>
    <t>POSSIBILITA'/ NECESSITA' DI ESTENDERE LA GARA ANCHE ALLE ALTRE AZIENDE DEL SSR
(AOU - BROTZU - AREUS)</t>
  </si>
  <si>
    <t>STIMA DEI COSTI DELL'ACQUISTO
TOTALE (somma dei costi delle colonne precedenti)</t>
  </si>
  <si>
    <t>APPORTO DI CAPITALE PRIVATO  
IMPORTO</t>
  </si>
  <si>
    <t>APPORTO DI CAPITALE PRIVATO  
TIPOLOGIA (Finanza di progetto, concessione, sponsorizzazione, società partecipate o di scopo, locazione finanziaria, contratto di disponibilità)</t>
  </si>
  <si>
    <t>CENTRALE DI COMMITTENZA O SOGGETTO AGGREGATORE AL QUALE SI FARA' RICORSO PER L'ESPLETAMENTO DELLA PROCEDURA DI AFFIDAMENTO
(CODICE CAT SARDEGNA N.239787 - CONSIP N.226120)</t>
  </si>
  <si>
    <t>CENTRALE DI COMMITTENZA O SOGGETTO AGGREGATORE AL QUALE SI FARA' RICORSO PER L'ESPLETAMENTO DELLA PROCEDURA DI AFFIDAMENTO
DENOMINAZIONE (CAT SARDEGNA si chiama CRC Sardegna)</t>
  </si>
  <si>
    <t>ASL 1 
SASSARI</t>
  </si>
  <si>
    <t>ASL 2 
GALLURA</t>
  </si>
  <si>
    <t>ASL 3 
NUORO</t>
  </si>
  <si>
    <t>ASL 4 
OGLIASTRA</t>
  </si>
  <si>
    <t>ASL 
5 ORISTANO</t>
  </si>
  <si>
    <t>ASL 6 
MEDIO CAMPIDANO</t>
  </si>
  <si>
    <t>ASL 7  
SULCIS</t>
  </si>
  <si>
    <t>ASL 8 
CAGLIARI</t>
  </si>
  <si>
    <t xml:space="preserve">ACQUISTO AGGIUNTO O VARIATO A SEGUITO DI MODIFICA PROGRAMMA (da valorizzare solo in caso di modifica o aggiornamenti successivi a questa programmazione) </t>
  </si>
  <si>
    <t>NOTE</t>
  </si>
  <si>
    <t>FONTE DI FINANZIAMENTO (ES. DVL[destinazione vincolata per legge] ; Finanziamento in conto capitale RAS; stanziamenti di bilancio)</t>
  </si>
  <si>
    <t>03990570925</t>
  </si>
  <si>
    <t>CASSITTA MARIA CATERINA</t>
  </si>
  <si>
    <t>SI</t>
  </si>
  <si>
    <t>/</t>
  </si>
  <si>
    <t>NO</t>
  </si>
  <si>
    <t>REGIONE SARDEGNA</t>
  </si>
  <si>
    <t>SERVIZI</t>
  </si>
  <si>
    <t>stanziamenti di bilancio</t>
  </si>
  <si>
    <t>DVL</t>
  </si>
  <si>
    <t>DENSITOMETRO OSSEO P.O. MARINO ALGHERO</t>
  </si>
  <si>
    <t>BARBARA PODDA</t>
  </si>
  <si>
    <t>B14E22000710006</t>
  </si>
  <si>
    <t>SI, INTERVENTI O ACQUISTI DIVERSI</t>
  </si>
  <si>
    <t>FORNITURE</t>
  </si>
  <si>
    <t>33111660-5</t>
  </si>
  <si>
    <t>CONSIP</t>
  </si>
  <si>
    <t xml:space="preserve">B14E22000710006
 valore stimato, apparecchiature 48800, lavori 2000 - PNRR
 FINANZIAMENTO LAVORI </t>
  </si>
  <si>
    <t>DENSITOMETRO OSSEO P.O. SAN FRANCESCO NUORO</t>
  </si>
  <si>
    <t>B64E22000800006</t>
  </si>
  <si>
    <t xml:space="preserve">B64E22000800006
 valore stimato, apparecchiature 48800, lavori 2000 -  PNRR
 FINANZIAMENTO LAVORI </t>
  </si>
  <si>
    <t>DENSITOMETRO OSSEO P.O. NS DELLA MERCEDE LANUSEI</t>
  </si>
  <si>
    <t>B14E22000720006</t>
  </si>
  <si>
    <t xml:space="preserve">B14E22000720006
 valore stimato, apparecchiature 48800, lavori 2000 - PNRR
 FINANZIAMENTO LAVORI </t>
  </si>
  <si>
    <t>DENSITOMETRO OSSEO P.O. MASTINO BOSA</t>
  </si>
  <si>
    <t>B64E22000810006</t>
  </si>
  <si>
    <t>B64E22000810006
 valore stimato, apparecchiature 48800, lavori 2000 - PNRR
 FINANZIAMENTO LAVORI</t>
  </si>
  <si>
    <t>DENSITOMETRO OSSEO POLIAMBULATORIO ORISTANO</t>
  </si>
  <si>
    <t>B14E22000730006</t>
  </si>
  <si>
    <t>B14E22000730006
 valore stimato, appar ecchiature 48800, lavori 2000 - PNRR
 FINANZIAMENTO LAVORI</t>
  </si>
  <si>
    <t>DENSITOMETRO OSSEO P.O. CTO IGLESIAS</t>
  </si>
  <si>
    <t>B34E22000490006</t>
  </si>
  <si>
    <t xml:space="preserve">B34E22000490006
 valore stimato, apparecchiature 48800, lavori 2000 - PNRR
 FINANZIAMENTO LAVORI </t>
  </si>
  <si>
    <t>DENSITOMETRO OSSEO P.O. MARINO CAGLIARI</t>
  </si>
  <si>
    <t>B24E22000290006</t>
  </si>
  <si>
    <t>B24E22000290006
 valore stimato, apparecchiature 48800, lavori 2000 - PNRR
 FINANZIAMENTO LAVORI</t>
  </si>
  <si>
    <t>DENSITOMETRO OSSEO SAN MARCELLINO MURAVERA</t>
  </si>
  <si>
    <t>B14E22000740006</t>
  </si>
  <si>
    <t xml:space="preserve">B14E22000740006
 valore stimato, apparecchiature 48800, lavori 2000 -  PNRR
 FINANZIAMENTO LAVORI </t>
  </si>
  <si>
    <t>DENSITOMETRO OSSEO POLIAMBULATORIO MANDAS</t>
  </si>
  <si>
    <t>B74E22000310006</t>
  </si>
  <si>
    <t xml:space="preserve">B74E22000310006
 valore stimato, apparecchiature 48800, lavori 2000 -  PNRR
 FINANZIAMENTO LAVORI </t>
  </si>
  <si>
    <t xml:space="preserve">DENSITOMETRO OSSEO POLIAMBULATORIO DI QUARTU SANT'ELENA </t>
  </si>
  <si>
    <t>B84E22000410006</t>
  </si>
  <si>
    <t>B84E22000410006
 valore stimato, apparecchiature 48800, lavori 2000 - PNRR
 FINANZIAMENTO LAVORI</t>
  </si>
  <si>
    <t>DENSITOMETRO OSSEO P.O. BINAGHI CAGLIARI</t>
  </si>
  <si>
    <t>B24E22000300006</t>
  </si>
  <si>
    <t>B24E22000300006
 valore stimato, apparecchiature 48800, lavori 2000 - PNRR
FINANZIAMENTO LAVORI</t>
  </si>
  <si>
    <t>Daniela Bianco</t>
  </si>
  <si>
    <t>33190000-8</t>
  </si>
  <si>
    <t>no</t>
  </si>
  <si>
    <t>Roberta Desogus</t>
  </si>
  <si>
    <t>Si</t>
  </si>
  <si>
    <t>BRUNO PINNA</t>
  </si>
  <si>
    <t>Rafaella Casti</t>
  </si>
  <si>
    <t>si</t>
  </si>
  <si>
    <t>33690000-3</t>
  </si>
  <si>
    <t>MARCO SPISSU</t>
  </si>
  <si>
    <t>B72C19000280002</t>
  </si>
  <si>
    <t>DGR 48/19 IN RIMODULAZIONE</t>
  </si>
  <si>
    <t>ORTOPANTOMOGRAFO P.O. A.SEGNI OZIERI</t>
  </si>
  <si>
    <t>B54E22000180006</t>
  </si>
  <si>
    <t>33111000-1</t>
  </si>
  <si>
    <t>B54E22000180006
 valore stimato, apparecchiature 73200, lavori 2000 PNRR
 FINANZIAMENTO LAVORI</t>
  </si>
  <si>
    <t>ORTOPANTOMOGRAFO POLIAMBULATORIO MACOMER</t>
  </si>
  <si>
    <t>B84E22000400006</t>
  </si>
  <si>
    <t>B84E22000400006
 valore stimato, apparecchiature 73200, lavori 2000 PNRR
 FINANZIAMENTO LAVORI</t>
  </si>
  <si>
    <t>ORTOPANTOMOGRAFO P.O. SAN MARTINO ORISTANO</t>
  </si>
  <si>
    <t>B14E22000690006</t>
  </si>
  <si>
    <t>B14E22000690006
 valore stimato, apparecchiature 73200, lavori 2000 PNRR
FINANZIAMENTO LAVORI</t>
  </si>
  <si>
    <t>ORTOPANTOMOGRAFO P.O. DELOGU GHILARZA</t>
  </si>
  <si>
    <t>B24E22000280006</t>
  </si>
  <si>
    <t xml:space="preserve">B24E22000280006
 valore stimato, apparecchiature 73200, lavori 2000  PNRR
 FINANZIAMENTO LAVORI
</t>
  </si>
  <si>
    <t>ORTOPANTOMOGRAFO P.O. NS DI BONARIA SAN GAVINO</t>
  </si>
  <si>
    <t>B34E22000440006</t>
  </si>
  <si>
    <t>B34E22000440006
 valore stimato, apparecchiature  73200, lavori 2000 - PNRR
 FINANZIAMENTO LAVORI</t>
  </si>
  <si>
    <t>ORTOPANTOMOGRAFO P.O. SIRAI CARBONIA</t>
  </si>
  <si>
    <t>B34E22000450006</t>
  </si>
  <si>
    <t>B34E22000450006
 valore stimato, apparecchiature 73200, lavori 2000 - PNRR
FINANZIAMENTO LAVORI</t>
  </si>
  <si>
    <t>ORTOPANTOMOGRAFO POLIAMBULATORIO SENORBì</t>
  </si>
  <si>
    <t>B74E22000300006</t>
  </si>
  <si>
    <t>B74E22000300006
 valore stimato, apparecchiature 73200, lavori 2000  - PNRR
 FINANZIAMENTO LAVORI</t>
  </si>
  <si>
    <t>33112000-8</t>
  </si>
  <si>
    <t>ESTER MURA</t>
  </si>
  <si>
    <t>B72C19000240002</t>
  </si>
  <si>
    <t>33122000-1</t>
  </si>
  <si>
    <t>M. Concetta Fodde</t>
  </si>
  <si>
    <t>INTRODUTTORI VALVOLATI</t>
  </si>
  <si>
    <t>GUIDE E SISTEMI PERCUTANEI</t>
  </si>
  <si>
    <t>B72C19000250002
B72C19000230002</t>
  </si>
  <si>
    <t>CATETERI A PALLONCINO</t>
  </si>
  <si>
    <t>M. Alessandra De Virgiliis</t>
  </si>
  <si>
    <t>33141324-7</t>
  </si>
  <si>
    <t>VES -contratto ponte</t>
  </si>
  <si>
    <t>33124110-9</t>
  </si>
  <si>
    <t>DISPOSITIVI PER ANGIOGRAFIA PERIFERICA E PROCEDURE VASCOLARI</t>
  </si>
  <si>
    <t>CATETERI E MICROCATETERI PER EMBOLIZZAZIONE</t>
  </si>
  <si>
    <t>SPIRALI E SISTEMI EMBOLIZZANTI</t>
  </si>
  <si>
    <t>71621000-7</t>
  </si>
  <si>
    <t xml:space="preserve">AUGUMENTATION VERTEBRALE TEKTONA </t>
  </si>
  <si>
    <t>Q FUSION</t>
  </si>
  <si>
    <t>SISTEMA PULSE E DOSE + APPARECCHIO USO GRATUITO</t>
  </si>
  <si>
    <t>SERVIZO CONTAZIONE VALORI</t>
  </si>
  <si>
    <t>Stent vascolari Intercenter – proroga annuale -</t>
  </si>
  <si>
    <t>Fabiola Murgia</t>
  </si>
  <si>
    <t>33111730-7</t>
  </si>
  <si>
    <t>Servizio informazione sul gioco d'azzardo</t>
  </si>
  <si>
    <t>MARIA AMIC</t>
  </si>
  <si>
    <t>79341000-6</t>
  </si>
  <si>
    <t>FONDI DEDICATI RAS</t>
  </si>
  <si>
    <t xml:space="preserve">SERVICE VIDEOCAPSULE PER ENTEROSCOPIA DIAGNOSTICA </t>
  </si>
  <si>
    <t xml:space="preserve">ACQUISTI DISPOSITIVI MEDICI - (PREMISACCA, SPLINT NASALI, DISPOSITIVI PER PROTEZIONE DENTALE, FERMAPOLSI, LACCIO  EMOSTATICO, FASCE PER CARDIOTOCOGRAFO,MASCHERA OCULARE,
</t>
  </si>
  <si>
    <t>Alberto Gorini</t>
  </si>
  <si>
    <t>Franco Sanna</t>
  </si>
  <si>
    <t xml:space="preserve">Affidamento di servizi formativi da svolgere presso gli Istituti Penitenziari della Sardegna, riservata a cooperative sociali di tipo B </t>
  </si>
  <si>
    <t>80500000-9 (Servizi di formazione)</t>
  </si>
  <si>
    <t>Emiliano Arca</t>
  </si>
  <si>
    <t>22852000-7</t>
  </si>
  <si>
    <t>STRUMENTARIO E ACCESSORI PER AMBULATORI DI ODONTOIATRIA Q01</t>
  </si>
  <si>
    <t>Gigliola Ventura</t>
  </si>
  <si>
    <t>33131100-8</t>
  </si>
  <si>
    <t>Patrizia Mirtillo</t>
  </si>
  <si>
    <t>B64E22000770006</t>
  </si>
  <si>
    <t>B34E22000390006</t>
  </si>
  <si>
    <t>B44E22000280006</t>
  </si>
  <si>
    <t>KIT ATTACCO STACCO PER INIZIO E FINE DIALISI</t>
  </si>
  <si>
    <t>CUP DA RICHIEDERE</t>
  </si>
  <si>
    <t>FRIGORIFORI, FRIGOEMOTECHE, CONGELATORI</t>
  </si>
  <si>
    <t>39711100-0</t>
  </si>
  <si>
    <t>MAMMOGRAFO P.O. SIRAI CARBONIA</t>
  </si>
  <si>
    <t>B44E22000270006</t>
  </si>
  <si>
    <t>33111650-2</t>
  </si>
  <si>
    <t>B44E22000270006 - PNRR</t>
  </si>
  <si>
    <t>GELSCOM DECOMPRESSIONE DISCALE</t>
  </si>
  <si>
    <t>Efficientamento Controlli e Ispezioni</t>
  </si>
  <si>
    <t>Dott. Cesare Delussu</t>
  </si>
  <si>
    <t>72222300-0</t>
  </si>
  <si>
    <t>ARES</t>
  </si>
  <si>
    <t xml:space="preserve">fornitura in modalità service di sistema quantiferon </t>
  </si>
  <si>
    <t>Fornitura in modalità service Kit Pap-test e Test HPV per attività screening W0105 - (ESCLUSO I COLORATORI RECENTE AGGIUDICAZIONE)</t>
  </si>
  <si>
    <t>SISTEMA PERCUTANEO INTERSPINOSO LOBSTER</t>
  </si>
  <si>
    <t>DETERGENTE LAVASTRUMENTI E LAVAPADELLE , NEUTRALIZZANTE E DISINCROSANTE - LUBRIFICANTE PER STRUMENTI ENDOSCOPICI</t>
  </si>
  <si>
    <t>39831600-2</t>
  </si>
  <si>
    <t>TAPPETI ASSORBENTI PER BLOCCHI OPERATORI SO</t>
  </si>
  <si>
    <t>39531000-3</t>
  </si>
  <si>
    <t>33631600-8</t>
  </si>
  <si>
    <t>33182100-0</t>
  </si>
  <si>
    <t>Robotic Process Automation</t>
  </si>
  <si>
    <t>Stent vascolari Adesione CONSIP 2</t>
  </si>
  <si>
    <t>Contratti ponte forniture attive area laboratoristica coagulazione. Service di coagulometri portatili per terapia anticoagulante/TAO.</t>
  </si>
  <si>
    <t>SISTEMA PER DIAGNOSI MALATTIE AUTO IMMUNITA'-contratto ponte</t>
  </si>
  <si>
    <t>ALLERGOLOGIA- contratto ponte</t>
  </si>
  <si>
    <t>Progetto CDR-XDS</t>
  </si>
  <si>
    <t>Ing. Marco Galisai</t>
  </si>
  <si>
    <t>POR - FESR 2014-2020</t>
  </si>
  <si>
    <t>33692100-8</t>
  </si>
  <si>
    <t>TAC POLIAMBULATORIO EX-CONTI ASL SASSARI</t>
  </si>
  <si>
    <t>33115000-9</t>
  </si>
  <si>
    <t>POR-FESR 2014-2020: AMMODERNAMENTO E SUPERAMENTO OBSOLESCENZA TECNOLOGICA INFRASTRUTTURE  DATA CENTER (Server, Storage, sistemi di Backup, ecc..)</t>
  </si>
  <si>
    <t>Tania paderas</t>
  </si>
  <si>
    <t>48000000-8</t>
  </si>
  <si>
    <t>AMMODERNAMENTO E SUPERAMENTO OBSOLESCENZA TECNOLOGICA DESKTOP (Postazioni di lavoro fisse)</t>
  </si>
  <si>
    <t>Tania Paderas</t>
  </si>
  <si>
    <t>TAC P.O. CIVILE ALGHERO</t>
  </si>
  <si>
    <t>B14E22000580006</t>
  </si>
  <si>
    <t>B14E22000580006
 valore stimato, apparecchiature 530000, lavori 55000  - PNRR
 FINANZIAMENTO LAVORI</t>
  </si>
  <si>
    <t>TAC  P.O. SAN FRANCESCO NUORO</t>
  </si>
  <si>
    <t>B64E22000740006</t>
  </si>
  <si>
    <t xml:space="preserve">B64E22000740006
 valore stimato, apparecchiature 530000, lavori 55000 - PNRR
 FINANZIAMENTO LAVORI  </t>
  </si>
  <si>
    <t>TAC  P.O. SAN CAMILLO SORGONO</t>
  </si>
  <si>
    <t>TAC P.O. SAN MARTINO ORISTANO</t>
  </si>
  <si>
    <t>B14E22000590006</t>
  </si>
  <si>
    <t xml:space="preserve">B14E22000590006
 valore stimato, apparecchiature 530000, lavori 55000 - PNRR
 FINANZIAMENTO LAVORI  </t>
  </si>
  <si>
    <t>TAC  P.O. DELOGU GHILARZA</t>
  </si>
  <si>
    <t>B24E22000180006</t>
  </si>
  <si>
    <t>B24E22000180006
 valore stimato, apparecchiature 530000, lavori 55000 - PNRR
 FINANZIAMENTO LAVORI</t>
  </si>
  <si>
    <t>TAC P.O. BINAGHI CAGLIARI</t>
  </si>
  <si>
    <t>B24E22000190006</t>
  </si>
  <si>
    <t xml:space="preserve">B24E22000190006
 valore stimato, apparecchiature 530000, lavori 55000 - PNRR
 FINANZIAMENTO LAVORI  </t>
  </si>
  <si>
    <t>TAC P.O. MARINO CAGLIARI</t>
  </si>
  <si>
    <t>B24E22000200006</t>
  </si>
  <si>
    <t>B24E22000200006
 valore stimato, apparecchiature 530000, lavori 55000  PNRR
 FINANZIAMENTO LAVORI</t>
  </si>
  <si>
    <t>Contratto ponte fornitura dispositivi e noleggi per pompe infusionali nelle more dell’attivazione dei nuovi contratti derivanti da aggiudicazione di gara regionale.</t>
  </si>
  <si>
    <t>33194110-0</t>
  </si>
  <si>
    <t>DAVIDE ANGIUS</t>
  </si>
  <si>
    <t>TAC  P.O. GIOVANNI PAOLO II OLBIA</t>
  </si>
  <si>
    <t>B94E22000210006</t>
  </si>
  <si>
    <t>B94E22000210006
 valore stimato, apparecchiature 530000, lavori 77000  - PNRR
 FINANZIAMENTO LAVORI</t>
  </si>
  <si>
    <t>TAC P.O. SAN GIUSEPPE ISILI</t>
  </si>
  <si>
    <t>B44E22000250006</t>
  </si>
  <si>
    <t xml:space="preserve"> B44E22000250006
 valore stimato, apparecchiature 530000, lavori 77000 - PNRR
 FINANZIAMENTO LAVORI</t>
  </si>
  <si>
    <t>TAC P.O. SAN MARCELLINO MURAVERA</t>
  </si>
  <si>
    <t>B14E22000600006</t>
  </si>
  <si>
    <t xml:space="preserve">B14E22000600006
 valore stimato, apparecchiature 530000, lavori 82500-  PNRR
 FINANZIAMENTO LAVORI </t>
  </si>
  <si>
    <t>TAC P.O. A. SEGNI OZIERI</t>
  </si>
  <si>
    <t>B54E22000140006</t>
  </si>
  <si>
    <t xml:space="preserve">B54E22000140006
 valore stimato, apparecchiature 530000, lavori 88000) -  PNRR
 FINANZIAMENTO LAVORI </t>
  </si>
  <si>
    <t>ANGIOGRAFO CARDIOLOGICO P.O. NS DELLA MERCEDE LANUSEI</t>
  </si>
  <si>
    <t>B14E22000670006</t>
  </si>
  <si>
    <t>33111720-4</t>
  </si>
  <si>
    <t>B14E22000670006
 valore stimato, apparecchiature 608000, lavori 40000- PNRR
 FINANZIAMENTO LAVORI</t>
  </si>
  <si>
    <t>ANGIOGRAFO CARDIOLOGICO P.O. SS TRINITA' CAGLIARI</t>
  </si>
  <si>
    <t>B24E22000250006</t>
  </si>
  <si>
    <t>B24E22000250006
 valore stimato, apparecchiature 608000, lavori 40000 -PNRR
 FINANZIAMENTO LAVORI</t>
  </si>
  <si>
    <t>contratti ponte forniture suture e suturatrici nelle more dell'aggiudicazione CRC CAT Sardegna</t>
  </si>
  <si>
    <t>33182000-9</t>
  </si>
  <si>
    <t>AUGUMENTATION VERTEBRALE SPINE JACK</t>
  </si>
  <si>
    <t>AGHI fornitura, in modalità service e i più lotti, di aghi DA TERMOABLAZIONE CON RADIOFREQUEN ZA EPATICA CND Z12010901 E AGHI PER CRIOABLAZIONE (CND A019099)</t>
  </si>
  <si>
    <t xml:space="preserve">Antisettici e Disinfettanti contratto ponte </t>
  </si>
  <si>
    <t>Service Neuronavigatore</t>
  </si>
  <si>
    <t>Toner (consumabili per stampanti e fotocopiatori)</t>
  </si>
  <si>
    <t>ANGIOGRAFO ASL CAGLIARI RADIOLOGIA</t>
  </si>
  <si>
    <t>GIOVANNI SCARTEDDU</t>
  </si>
  <si>
    <t>RICHIESTI POR FESR 2021-2027 IN ATTESA DI APPROVAZIONE DALLA RAS - n.2 apparecchiature + 310000 € di lavori stimati, non inclusi nell'importo stimato per l'adesione su CONSIP 
Finananziamento in conto Capitale da rimodulare</t>
  </si>
  <si>
    <t>Veronica Nieddu</t>
  </si>
  <si>
    <t>85143000-3</t>
  </si>
  <si>
    <t xml:space="preserve">RICHIESTI POR FESR 2021-2027 IN ATTESA DI APPROVAZIONE DALLA RAS </t>
  </si>
  <si>
    <t xml:space="preserve">Contratti ponte fornitura protesi oculistiche CND P03 in attesa gara regionale AOU CA </t>
  </si>
  <si>
    <t xml:space="preserve">Contratti ponte fornitura apparati tubolari in attesa gara procedura aperta </t>
  </si>
  <si>
    <t>Forniture attive area laboratoristica biologia molecolare. Service di sistemi analitici PCR Real Time GeneXpert. -contratto ponte</t>
  </si>
  <si>
    <t>30199000-0</t>
  </si>
  <si>
    <t>239787</t>
  </si>
  <si>
    <t>CRC Sardegna</t>
  </si>
  <si>
    <t>MATERIALI DI GUARDAROBA, PULIZIA E CONVIVENZA (COMPRESO IPOCLORITO)</t>
  </si>
  <si>
    <t>39830000-9</t>
  </si>
  <si>
    <t>AMMODERNAMENTO E SUPERAMENTO OBSOLESCENZA TECNOLOGICA INFRASTRUTTURE DI RETE DATI (Apparati attivi di rete dati, ecc..)</t>
  </si>
  <si>
    <t>AMMODERNAMENTO E SUPERAMENTO OBSOLESCENZA TECNOLOGICA INFRASTRUTTURE  DATA CENTER (Server, Storage, sistemi di Backup, ecc..)</t>
  </si>
  <si>
    <t>TAC SIMULATORE RADIOTERAPIA P.O. SAN FRANCESCO NUORO</t>
  </si>
  <si>
    <t>33192100-3</t>
  </si>
  <si>
    <t>OCULISTICA  AMBULATORIALE</t>
  </si>
  <si>
    <t>DEFIBRILLATORI  ASPIRATORI E CARRELLI EMERGENZA</t>
  </si>
  <si>
    <t xml:space="preserve">B72C19000290002
B72C19000230002  </t>
  </si>
  <si>
    <t>MONITOR ED ELETTROCARDIOGRAFI</t>
  </si>
  <si>
    <t>B72C19000290002</t>
  </si>
  <si>
    <t>33123200-0
33195100-4</t>
  </si>
  <si>
    <t>RMN  P.O. NS DELLA MERCEDE LANUSEI</t>
  </si>
  <si>
    <t>B14E22000620006</t>
  </si>
  <si>
    <t>33113000-5</t>
  </si>
  <si>
    <t>B14E22000620006
 valore stimato, apparecchiature 914000, lavori 95000 - PNRR
 FINANZIAMENTO LAVORI</t>
  </si>
  <si>
    <t>RMN P.O. A. SEGNI OZIERI</t>
  </si>
  <si>
    <t>B94E22000220006</t>
  </si>
  <si>
    <t>B54E22000160006
 valore stimato, apparecchiature 914000, lavori 100000 - PNRR
 FINANZIAMENTO LAVORI</t>
  </si>
  <si>
    <t>RMN P.O. GIOVANNI PAOLO II OLBIA</t>
  </si>
  <si>
    <t>B94E22000350006</t>
  </si>
  <si>
    <t>B94E22000350006
 valore stimato, apparecchiature 914000, lavori 100000 - PNRR
 FINANZIAMENTO LAVORI</t>
  </si>
  <si>
    <t>RMN P.O. SAN FRANCESCO NUORO</t>
  </si>
  <si>
    <t>B64E22000750006</t>
  </si>
  <si>
    <t xml:space="preserve">B64E22000750006
 valore stimato, apparecchiature 914000, lavori 100000 - PNRR
 FINANZIAMENTO LAVORI </t>
  </si>
  <si>
    <t>RMN  P.O. SAN MARTINO ORISTANO</t>
  </si>
  <si>
    <t>B14E22000630006</t>
  </si>
  <si>
    <t>B14E22000630006
 valore stimato, apparecchiature 914000, lavori 100000 - PNRR
 FINANZIAMENTO LAVORI</t>
  </si>
  <si>
    <t>RMN  P.O. NS DI BONARIA SAN GAVINO</t>
  </si>
  <si>
    <t>B34E22000370006</t>
  </si>
  <si>
    <t>B34E22000370006
 valore stimato, apparecchiature 914000, lavori 100000 - PNRR
FINANZIAMENTO LAVORI</t>
  </si>
  <si>
    <t>RMN P.O. SIRAI CARBONIA</t>
  </si>
  <si>
    <t>B44E22000260006</t>
  </si>
  <si>
    <t>B44E22000260006
 valore stimato, apparecchiature 914000, lavori 100000 - PNRR
 FINANZIAMENTO LAVORI</t>
  </si>
  <si>
    <t>RMN P.O. BINAGHI CAGLIARI</t>
  </si>
  <si>
    <t>B24E22000210006</t>
  </si>
  <si>
    <t>B24E22000210006
 valore stimato, apparecchiature 914000, lavori 100000 - PNRR
  FINANZIAMENTO LAVORI</t>
  </si>
  <si>
    <t>RMN P.O. MARINO CAGLIARI</t>
  </si>
  <si>
    <t>B24E22000220006</t>
  </si>
  <si>
    <t>B24E22000220006
 valore stimato, apparecchiature 914000, lavori 100000 - PNRR
 FINANZIAMENTO LAVORI</t>
  </si>
  <si>
    <t>RMN P.O. SS TRINITA' CAGLIARI</t>
  </si>
  <si>
    <t>B24E22000230006</t>
  </si>
  <si>
    <t>B24E22000230006
 valore stimato, apparecchiature 914000, lavori 100000 - PNRR
FINANZIAMENTO LAVORI</t>
  </si>
  <si>
    <t xml:space="preserve">RMN P.O. MARINO ALGHERO </t>
  </si>
  <si>
    <t>B54E22000160006</t>
  </si>
  <si>
    <t>B14E22000610006
 valore stimato, apparecchiature 914000, lavori 150000 - PNRR
 FINANZIAMENTO LAVORI</t>
  </si>
  <si>
    <t>B94E22000220006
 valore stimato, apparecchiature 914000, lavori 150000 - PNRR
 FINANZIAMENTO LAVORI</t>
  </si>
  <si>
    <t>ABBATTIMENTO LISTE D'ATTESA</t>
  </si>
  <si>
    <t>ARES DVL: FONDI RAS LISTE ATTESA</t>
  </si>
  <si>
    <t>PNRR TUTTE LE OTT ASL: M6.C1 – 1.2.2 Casa come primo luogo di cura: Centrali operative territoriali-Interconnessione aziendale</t>
  </si>
  <si>
    <t>D27H22000970006</t>
  </si>
  <si>
    <t>PNRR: COT - Interconnessione Aziendale</t>
  </si>
  <si>
    <t>RMN P.O. MICROCITEMICO CAO CAGLIARI</t>
  </si>
  <si>
    <t>B24E22000430006</t>
  </si>
  <si>
    <t>B24E22000430006
 valore stimato, apparecchiature 914000, lavori 244000 - PNRR
 FINANZIAMENTO LAVORI</t>
  </si>
  <si>
    <t>Conservazione Sostitutiva Digitale dei documenti informatici e servizi di Cloud Enabling -  DATI DI TIPO SANITARIO</t>
  </si>
  <si>
    <t>Fornitura di sistemi analitici per Varianti Emoglobiniche ed Emoglobina Glicata -contratto ponte</t>
  </si>
  <si>
    <t xml:space="preserve">Service Laboratori Ematologia-contratto ponte </t>
  </si>
  <si>
    <t>ANATOMIA PATOLOGICA: IMMUNOISTOCHIMICA, CITOLOGIA E ISTOLOGIA - contratto ponte</t>
  </si>
  <si>
    <t>Service Laboratori Coagulazione - contratto ponte</t>
  </si>
  <si>
    <t>ASILO NIDO AZIENDALE ASL NUORO</t>
  </si>
  <si>
    <t>Antonello Podda</t>
  </si>
  <si>
    <t>POR-FESR 2014-2020: TUTTE LE OTTO ASL  + ARES + AOU CA: Infrastruttura di rete</t>
  </si>
  <si>
    <t>sistema informativo territoriale  -SIT (gis)</t>
  </si>
  <si>
    <t>LAMPADE SCIALITICHE</t>
  </si>
  <si>
    <t>B72C19000300002</t>
  </si>
  <si>
    <t>31524110-9</t>
  </si>
  <si>
    <t>RMN P.O. CTO IGLESIAS</t>
  </si>
  <si>
    <t>B34E22000380006</t>
  </si>
  <si>
    <t>B34E22000380006
 valore stimato, apparecchiature 914000, lavori 535000  PNRR
 FINANZIAMENTO LAVORI</t>
  </si>
  <si>
    <t>TUTTE LE OTTO ASL + ARES: CABLAGGIO PASSIVO/ATTIVO RETE DATI/FONIA</t>
  </si>
  <si>
    <t>PNRR TUTTE LE OTT ASL: M6.C1 – 1.2.2 Casa come primo luogo di cura: Centrali operative territoriali-Device</t>
  </si>
  <si>
    <t>D77H22001020006</t>
  </si>
  <si>
    <t>PNRR: COT - Device</t>
  </si>
  <si>
    <t>RISONANZA MAGNETICA  ASL GALLURA P.O. TEMPIO</t>
  </si>
  <si>
    <t>MONITORAGGIO AMBIENTALE MICROBIOLOGICO</t>
  </si>
  <si>
    <t>Francesca Puggioni</t>
  </si>
  <si>
    <t>PNRR ASL SULCIS: M6.C2 – 1.1.1. Ammodernamento del parco tecnologico e digitale ospedaliero (Digitalizzazione delle strutture ospedaliere (DEA Dipartimenti di Emergenza e Accettazione di Livello I e II))</t>
  </si>
  <si>
    <t>D47H22000840006</t>
  </si>
  <si>
    <t>PNRR Digitalizzazione DEA I e II Liv</t>
  </si>
  <si>
    <t>FORNITURA IN SERVICE PER SISTEMA COMPLETO PER ANALISI GENOMICHE CON TECNOLOGIA NGS AD ALTA PRODUTTIVITA' PER LONG READS</t>
  </si>
  <si>
    <t>ECOTOMOGRAFI</t>
  </si>
  <si>
    <t>RICHIESTI POR FESR 2021-2027 IN ATTESA DI APPROVAZIONE DALLA RAS  e LR Fiinanziaria 2021 per urologia Nuoro</t>
  </si>
  <si>
    <t>SERVIZIO DI TESORERIA</t>
  </si>
  <si>
    <t>66600000-6</t>
  </si>
  <si>
    <t xml:space="preserve">SERVICE ELETTROFORESI </t>
  </si>
  <si>
    <t xml:space="preserve">85121270-6 </t>
  </si>
  <si>
    <t>ACCELERATORE LINEARE P.O. SAN FRANCESCO NUORO</t>
  </si>
  <si>
    <t>B64E22000760006</t>
  </si>
  <si>
    <t>33150000-6</t>
  </si>
  <si>
    <t>B64E22000760006
 valore stimato, apparecchiature 2000000, lavori 500000 - PNRR
FINANZIAMENTO LAVORI</t>
  </si>
  <si>
    <t>226120</t>
  </si>
  <si>
    <t>Consip</t>
  </si>
  <si>
    <t>PNRR ASL MEDIO CAMPIDANO: M6.C2 – 1.1.1. Ammodernamento del parco tecnologico e digitale ospedaliero (Digitalizzazione delle strutture ospedaliere (DEA Dipartimenti di Emergenza e Accettazione di Livello I e II))</t>
  </si>
  <si>
    <t>D37H22001180006</t>
  </si>
  <si>
    <t>Service Biologia Molecolare - contratto ponte</t>
  </si>
  <si>
    <t>PNRR ASL GALLURA: M6.C2 – 1.1.1. Ammodernamento del parco tecnologico e digitale ospedaliero (Digitalizzazione delle strutture ospedaliere (DEA Dipartimenti di Emergenza e Accettazione di Livello I e II))</t>
  </si>
  <si>
    <t>D37H22001170006</t>
  </si>
  <si>
    <t>NOLEGGIO COLONNE ENDOSCOPIA AMBULATORIALE</t>
  </si>
  <si>
    <t xml:space="preserve">importo stimato per n.25 colonne / 48 mesi + 12 mesi opzionali - CONTO ESERCIZIO </t>
  </si>
  <si>
    <t>TUTTE LE OTTO ASL + ARES: CENTRALI TELEFONICHE + TELEFONIA FISSA VOIP + TELEFONIA MOBILE</t>
  </si>
  <si>
    <t>SERVIZI DI BROKERAGGIO ASSICURATIVO E RELATIVA CONSULENZA RIGUARDO ALLE COPERTURE AZIENDALI</t>
  </si>
  <si>
    <t>66519310-7</t>
  </si>
  <si>
    <t>PNRR ASL ORISTANO: M6.C2 – 1.1.1. Ammodernamento del parco tecnologico e digitale ospedaliero (Digitalizzazione delle strutture ospedaliere (DEA Dipartimenti di Emergenza e Accettazione di Livello I e II))</t>
  </si>
  <si>
    <t>D17H22001150006</t>
  </si>
  <si>
    <t>SERVIZIO TRASPORTO IN AMBULANZA INTRAOSPEDALIERO</t>
  </si>
  <si>
    <t>è un servizio aggiuntivo e complementare in caso di necessità a quello diretto con mezzi di proprietà delle Aziende Sanitarie</t>
  </si>
  <si>
    <t>CENTRALI DI MONITORAGGIO</t>
  </si>
  <si>
    <t>38291000-1</t>
  </si>
  <si>
    <t>FORNITURA TRIENNALE DI REAGENTI E CONSUMABILI PER ANALISI ONCOLOGICHE CON TECNOLOGIA NGS IN BIOPSIA LIQUIDA.</t>
  </si>
  <si>
    <t>CND P09 -12-13 MEZZI DI OSTEOSINTESI CONTRATTO PONTE</t>
  </si>
  <si>
    <t>79995100-6 (Servizi di archiviazione)</t>
  </si>
  <si>
    <t>D27H22000890006</t>
  </si>
  <si>
    <t>60100000-9</t>
  </si>
  <si>
    <t>TAVOLI OPERATORI VARIE DISCIPLINE</t>
  </si>
  <si>
    <t>33192230-3</t>
  </si>
  <si>
    <t>RICHIESTI POR FESR 2021-2027 IN ATTESA DI APPROVAZIONE DALLA RAS - n.33 apparecchiature</t>
  </si>
  <si>
    <t>PNRR AZIENDA OSPEDALIERO DI CAGLIARI: M6.C2 – 1.1.1. Ammodernamento del parco tecnologico e digitale ospedaliero (Digitalizzazione delle strutture ospedaliere (DEA Dipartimenti di Emergenza e Accettazione di Livello I e II))</t>
  </si>
  <si>
    <t>D37H22001190006</t>
  </si>
  <si>
    <t xml:space="preserve">convenzione quadro noleggio auto </t>
  </si>
  <si>
    <t>Carlo  Spiga</t>
  </si>
  <si>
    <t>34110000-1</t>
  </si>
  <si>
    <t>PNRR ASL NUORO: M6.C2 – 1.1.1. Ammodernamento del parco tecnologico e digitale ospedaliero (Digitalizzazione delle strutture ospedaliere (DEA Dipartimenti di Emergenza e Accettazione di Livello I e II))</t>
  </si>
  <si>
    <t>D67H22001240006</t>
  </si>
  <si>
    <t>SILUS 3 - Nuovo Laboratory Information System (LIS)</t>
  </si>
  <si>
    <t>Procedura Aperta per la fornitura di farmaci non registrati in Italia, di provenienza estera - recepimento gara CRC</t>
  </si>
  <si>
    <t xml:space="preserve">COPERTURE ASSICURATIVE DI ATS SARDEGNA INCENDIO - FURTO, INFORTUNI MEDICI E ALTRE CATEGORIE, KASKO DIPENDENTI IN MISSIONE E RC AUTO/ARD/LM
</t>
  </si>
  <si>
    <t>66510000-8</t>
  </si>
  <si>
    <t>acquisizione di Soluzioni infusionali in adesione a iniziative assegnate ex DPCM ai Soggetti Aggregatori</t>
  </si>
  <si>
    <t xml:space="preserve">Fornitura dispositivi monouso taglienti CND V01  </t>
  </si>
  <si>
    <t>PNRR AZIENDA OSPEDALIERO DI SASSARI: M6.C2 – 1.1.1. Ammodernamento del parco tecnologico e digitale ospedaliero (Digitalizzazione delle strutture ospedaliere (DEA Dipartimenti di Emergenza e Accettazione di Livello I e II))</t>
  </si>
  <si>
    <t>D87H22001080006</t>
  </si>
  <si>
    <t>PNRR AZIENDA OSPEDALIERA "BROTZU": M6.C2 – 1.1.1. Ammodernamento del parco tecnologico e digitale ospedaliero (Digitalizzazione delle strutture ospedaliere (DEA Dipartimenti di Emergenza e Accettazione di Livello I e II))</t>
  </si>
  <si>
    <t>D27H22000900006</t>
  </si>
  <si>
    <t>HUB MAGAZZINI ECONOMALI</t>
  </si>
  <si>
    <t>63110000-3</t>
  </si>
  <si>
    <t xml:space="preserve">Adesione gara CRC fornitura aghi e siringhe 2^ ed. </t>
  </si>
  <si>
    <t>33180000-5</t>
  </si>
  <si>
    <t>19270000-9</t>
  </si>
  <si>
    <t>DISPOSITIVI PER NEUROCHIRURGIA NUORO</t>
  </si>
  <si>
    <t>AFFIDAMENTO GESTIONE  RSA TORTOLI'</t>
  </si>
  <si>
    <t xml:space="preserve">Adesione gara CRC fornitura guanti chirurgici e non </t>
  </si>
  <si>
    <t>service ventiloterapia</t>
  </si>
  <si>
    <t>Tania Ruiu</t>
  </si>
  <si>
    <t xml:space="preserve"> 85111700-7</t>
  </si>
  <si>
    <t>90524400-0 (Raccolta, trasporto e smaltimento di rifiuti ospedalieri)</t>
  </si>
  <si>
    <t>Servizio di supporto ai servizi assistenziali presso le strutture ospedaliere (ausiliariato)</t>
  </si>
  <si>
    <t>98390000-3</t>
  </si>
  <si>
    <t>79511000-9 (Servizi di operatore telefonico)
75122000-7 (Servizi amministrativi in campo sanitario)</t>
  </si>
  <si>
    <t>Fornitura trattamenti di  dialisi extracorporea non compresi in Consip, aghi fistola per emodialisi e cateteri venosi a breve e lungo termine per emodialisi</t>
  </si>
  <si>
    <t>33181000-2</t>
  </si>
  <si>
    <t xml:space="preserve">PROCEDURA APERTA FORNITURA DI DISPOSITIVI MEDICI CND C non ricompresi nella gara in unione di acquisto </t>
  </si>
  <si>
    <t xml:space="preserve">Fornitura di dispositivi medici - CND K </t>
  </si>
  <si>
    <t>Dispositivi di protezione individuale (DPI)</t>
  </si>
  <si>
    <t>Arvai Maria Antonietta</t>
  </si>
  <si>
    <t>30125100-2</t>
  </si>
  <si>
    <t>CRC SARDEGNA</t>
  </si>
  <si>
    <t xml:space="preserve">N. 7 AUTOVETTURE DIREZIONE GENERALE
N. 140 VETTURE UTILITARIE
N. 20 VEICOLI PER IL TRASORTO DI PERSONE
N. 26 VEICOLI TRASPORTO MERCI
N. 250 VETTURE UTILITARIE </t>
  </si>
  <si>
    <t>Ing. Giancarlo Conti</t>
  </si>
  <si>
    <t xml:space="preserve">ARES - AOUCA 410,000,00; POR - FESR 2014-2020 COVID </t>
  </si>
  <si>
    <t>ARES 25,959,00; AREUS 57,479,00; AOUCA 74,167,00;  AOUSS 187,270,00 POR - FESR 2014-2020 COVID</t>
  </si>
  <si>
    <t>PNRR Digitalizzazione DEA I e II Liv; AOU CA 1,588,164,52</t>
  </si>
  <si>
    <t>Gara regionale endoscopia (lotti deserti)</t>
  </si>
  <si>
    <t xml:space="preserve">Fabiola Murgia </t>
  </si>
  <si>
    <t>ECOGRAFO UROLOGIA ASL NUORO</t>
  </si>
  <si>
    <t>MARIA TERESA PONTI</t>
  </si>
  <si>
    <t>B69J21035890002</t>
  </si>
  <si>
    <t>Fondi Regionali
assegnati con la L.R. 22 novembre 2021,</t>
  </si>
  <si>
    <t> 33141121-4 33141120-7</t>
  </si>
  <si>
    <t xml:space="preserve">RICHIESTI POR FESR 2021-2027 IN ATTESA DI APPROVAZIONE DALLA RAS  
</t>
  </si>
  <si>
    <t xml:space="preserve">RICHIESTI POR FESR 2021-2027 IN ATTESA DI APPROVAZIONE DALLA RAS 
</t>
  </si>
  <si>
    <t>SISTEMI DIGITALI DIRETTI POLIFUNZIONALI (PENSILI, TAVOLO,TELERADIOGRAFO)</t>
  </si>
  <si>
    <t>DGR 48/19 IN RIMODULAZIONE +DL34 2020</t>
  </si>
  <si>
    <t>Cyber Security Sicurezza Informatica Perimetrale, Applicativa, Comportamentale - Tutte le Aziende Sanitarie</t>
  </si>
  <si>
    <t>PARTE DELL'INTERVENTO E' FINANZIATA CON CAPITALE PRIVATO CONSISTENETE NELLE RETTE UTENTI (750 MILA EURO)</t>
  </si>
  <si>
    <t>FONTE DI FINANZIAMENTO (ES. DVL[destinazione vincolata per legge] ; stanziamenti di bilancio)</t>
  </si>
  <si>
    <t>ANNUALITA' NELLA QUALE SI PREVEDE DI DARE AVVIO ALLA PROCEDURA (2023 O 2024)</t>
  </si>
  <si>
    <t>CARTELLINE PORTA CD PER RADIOLOGIA - SCHEDE SISPAC- STAMPATI - DVD</t>
  </si>
  <si>
    <t>fornitura di aghi fistola, nelle more della gara regionale  -contratto ponte nelle more della gara regionale</t>
  </si>
  <si>
    <t xml:space="preserve">Contratto ponte fornitura noleggio reni per emodailisi domiciliare e relativo materiale di consumo in attesa gara regionale </t>
  </si>
  <si>
    <t>Fornitura, su più lotti e in modalità service, di sistemi analitici per lo screening delle droghe d’abuso per il Laboratorio di Tossicologia dell’ASSL Cagliari. -contratto ponte - gara in corso</t>
  </si>
  <si>
    <t xml:space="preserve">CANCELLERIA ADESIONE CRC gara REGIONALE  - COMPRESE BATTERIE SOLO per ARES SARDeGNA </t>
  </si>
  <si>
    <t>Contratti ponte fornitura sistemi di prelievo sottovuoto in attesa gara procedura aperta (COMPRESO Lotto 1 che scade nel 2023)</t>
  </si>
  <si>
    <t>Contratto ponte fornitura dispositivi monouso taglienti CND V01  nelle more gara regionale</t>
  </si>
  <si>
    <t>Contratti ponte ausili funzione respiratoria nelle more nuova gara service ventiloterapia</t>
  </si>
  <si>
    <t xml:space="preserve">Contratti ponte fornitura full service sistemi analitici per esecuzione esame in emogas </t>
  </si>
  <si>
    <t>EMERGENZA COVID 19 -  Fornitura di materiale di consumo per apparecchiature AIRVO2 già in uso presso i PP.OO. AA.SS.LL. della  Sardegna</t>
  </si>
  <si>
    <t xml:space="preserve">CARTA TERMICA PER APPARECCHIATURE ELETTROMEDICALI </t>
  </si>
  <si>
    <t>22990000-6</t>
  </si>
  <si>
    <t>Immunoematologia per i Laboratori di Analisi Di ARES Sardegna-contratto ponte</t>
  </si>
  <si>
    <t xml:space="preserve">D.M. per stomia contratto ponte nelle more della attivazione dei nuovi contratti derivanti dall'aggiudicazione della nuova gara regionale </t>
  </si>
  <si>
    <t>Fornitura in service di sistemi diagnostici integrati (apparecchiature, reagenti, prodotti consumabili, assistenza tecnica "full risk" e addestramento del personale) per le attività di screening del cervicocarcinoma e per le attività ambulatoriali delle AA.SS.LL. della Sardegna. LOTTI DESERTI</t>
  </si>
  <si>
    <t>acquisizione di specialità medicinali in adesione a iniziative assegnate ex DPCM ai Soggetti Aggregatori -  Medicinali 16</t>
  </si>
  <si>
    <t xml:space="preserve">acquisizione di specialità medicinali in adesione a iniziative assegnate ex DPCM ai Soggetti Aggregatori -  Medicinali 17 </t>
  </si>
  <si>
    <t xml:space="preserve"> Gara nche andrà a sostituire la ex gara medcinali 5. L'importo è stato calcolato sulla base dei consumi del 2021 maggiorato del 30% in vista dell'inserimento nella nuvoa gara di numerosi farmaci innovativi (da inetrlocuzioni informali con la CRC)</t>
  </si>
  <si>
    <t xml:space="preserve">acquisizione di specialità medicinali in adesione a iniziative assegnate ex DPCM ai Soggetti Aggregatori -  Medicinali 18 </t>
  </si>
  <si>
    <t>Fornitura di sistemi completi per emodialisi e trattamenti di dialisi peritoneale in modalità service -contratto ponte nelle more attivazione adesione Consip</t>
  </si>
  <si>
    <t>MICROBIOLOGIA : service contratto ponte nelle more esecuzione nuova gara</t>
  </si>
  <si>
    <t>AREA DEL SIERO CHIMICA CLINICA - contratto ponte ASL Nuoro nelle more esceuzione GARA AREA SIERO</t>
  </si>
  <si>
    <t>EMOGASANALISI</t>
  </si>
  <si>
    <t>FORNITURA QUINQUENNALE IN SERVICE, DI UN SISTEMA AUTOMATICO DI PREPARAZIONE DI LIBRERIE A IBRIDAZIONE E CATTURA</t>
  </si>
  <si>
    <t>CELL ANALYSIS SISTEM</t>
  </si>
  <si>
    <t>verrà inserito nei LEA nel 2024</t>
  </si>
  <si>
    <t>Adesione nuovi AA.QQ. Pacemaker e Defibrillatori</t>
  </si>
  <si>
    <t>DANIELE SERRA</t>
  </si>
  <si>
    <t>TAVOLO TELECOMANDATO PER ESAMI DI REPARTO - PO SAN FRANCESCO NUORO</t>
  </si>
  <si>
    <t xml:space="preserve">B64E22000770006
valore stimato, apparecchiature 247700, lavori 17000 - PNRR
FINANZIAMENTO LAVORI </t>
  </si>
  <si>
    <t>TAVOLO TELECOMANDATO PER ESAMI DI REPARTO - POLIAMBULATORIO SANLURI</t>
  </si>
  <si>
    <t xml:space="preserve">B34E22000390006
valore stimato, apparecchiature 247700, lavori 17000 - PNRR
FINANZIAMENTO LAVORI </t>
  </si>
  <si>
    <t>TAVOLO TELECOMANDATO PER ESAMI DI REPARTO - PO SIRAI CARBONIA</t>
  </si>
  <si>
    <t xml:space="preserve">B44E22000280006 
valore stimato, apparecchiature 247700, lavori 17000 - PNRR
FINANZIAMENTO LAVORI </t>
  </si>
  <si>
    <t>SISTEMA POLIFUNZIONALE PO CIVILE ALGHERO</t>
  </si>
  <si>
    <t>B84E22000390006</t>
  </si>
  <si>
    <t xml:space="preserve">B84E22000390006
valore stimato, apparecchiature 305000, lavori 25000 - PNRR
FINANZIAMENTO LAVORI </t>
  </si>
  <si>
    <t>SISTEMA POLIFUNZIONALE PO NS DELLA MERCEDE LANUSEI</t>
  </si>
  <si>
    <t>B14E22000640006</t>
  </si>
  <si>
    <t xml:space="preserve">B14E22000640006
valore stimato, apparecchiature 305000, lavori 25000 - PNRR
FINANZIAMENTO LAVORI </t>
  </si>
  <si>
    <t>SISTEMA POLIFUNZIONALE PO SAN MARTINO ORISTANO</t>
  </si>
  <si>
    <t>B14E22000650006</t>
  </si>
  <si>
    <t xml:space="preserve">B14E22000650006
valore stimato, apparecchiature 305000, lavori 25000 - PNRR
FINANZIAMENTO LAVORI </t>
  </si>
  <si>
    <t>SISTEMA POLIFUNZIONALE PO NS BONARIA SAN GAVINO</t>
  </si>
  <si>
    <t>B34E22000400006</t>
  </si>
  <si>
    <t xml:space="preserve">B34E22000400006
valore stimato, apparecchiature 305000, lavori 25000 - PNRR
FINANZIAMENTO LAVORI </t>
  </si>
  <si>
    <t>SISTEMA POLIFUNZIONALE PO SIRAI CARBONIA</t>
  </si>
  <si>
    <t>B44E22000290006</t>
  </si>
  <si>
    <t xml:space="preserve">B44E22000290006
valore stimato, apparecchiature 305000, lavori 25000 - PNRR
FINANZIAMENTO LAVORI </t>
  </si>
  <si>
    <t>SISTEMA POLIFUNZIONALE PO SS TRINITA' CAGLIARI</t>
  </si>
  <si>
    <t>B24E22000240006</t>
  </si>
  <si>
    <t xml:space="preserve">B24E22000240006
valore stimato, apparecchiature 305000, lavori 35000 - PNRR
FINANZIAMENTO LAVORI </t>
  </si>
  <si>
    <t>SISTEMA POLIFUNZIONALE PO SAN MARCELLINO MURAVERA</t>
  </si>
  <si>
    <t>B14E22000660006</t>
  </si>
  <si>
    <t xml:space="preserve">B14E22000660006
valore stimato, apparecchiature 305000, lavori 35000 - PNRR
FINANZIAMENTO LAVORI </t>
  </si>
  <si>
    <t xml:space="preserve">SATURIMETRI </t>
  </si>
  <si>
    <t>CARLA MELONI</t>
  </si>
  <si>
    <t>B72C19000230002
B72C19000250002</t>
  </si>
  <si>
    <t>33120000-7</t>
  </si>
  <si>
    <t>LETTINI ELETTRICI</t>
  </si>
  <si>
    <t>MARTINA BALLOCCU</t>
  </si>
  <si>
    <t>DAE</t>
  </si>
  <si>
    <t>STIMOLATORI MAGNATECI TRANSCRANICI</t>
  </si>
  <si>
    <t>ATTREZZATURE OCULISTICA PO TEMPIO</t>
  </si>
  <si>
    <t xml:space="preserve">PRESIDI MEDICI E TECNOLOGICI PER LA PREVENZIONE DELLA ALOPECIA </t>
  </si>
  <si>
    <t>LAURA MONNI</t>
  </si>
  <si>
    <t>B79J21036880002</t>
  </si>
  <si>
    <t>33166000-1</t>
  </si>
  <si>
    <t>RIABILITAZIONE PAVIMENTO PELVICO</t>
  </si>
  <si>
    <t>B72C19000230002</t>
  </si>
  <si>
    <t>33155000-1</t>
  </si>
  <si>
    <t xml:space="preserve">NOLEGGIO LETTO FLUIDIZZATO </t>
  </si>
  <si>
    <t>33192150-8</t>
  </si>
  <si>
    <t>COLONNA LANUSEI</t>
  </si>
  <si>
    <t>DGR 48/19 NP 67</t>
  </si>
  <si>
    <t>MICROSCOPIO NEUROCHIRURGIA</t>
  </si>
  <si>
    <t>DA DEFINIRE</t>
  </si>
  <si>
    <t xml:space="preserve">RICHIESTI POR FESR 2021-2027 IN ATTESA DI APPROVAZIONE DALLA RAS - n.5 apparecchiature
</t>
  </si>
  <si>
    <t>ACQUISTO  ARREDI PER  UFFICIO TRAMITE ACCORDO QUADRO</t>
  </si>
  <si>
    <t>Antonio Sale</t>
  </si>
  <si>
    <t>CONCESSIONE SERVIZI COMMERCIALI PRESSO OSPEDALE SAN FRANCESCO DI NUORO</t>
  </si>
  <si>
    <t>CONCESSIONE</t>
  </si>
  <si>
    <t>NON CI SARANNO SPESE MA INTROITI</t>
  </si>
  <si>
    <t>CANONE DA PRIVATI</t>
  </si>
  <si>
    <t>ACCORDO QUADRO PER ACQUISTO ARREDI SANITARI</t>
  </si>
  <si>
    <t>Cattura e trasporto cani e primo soccorso veterinario cani e gatti</t>
  </si>
  <si>
    <t>85200000-1</t>
  </si>
  <si>
    <t>CATETERE PICC NAVIGAZIONE MAGNETICA E ECG</t>
  </si>
  <si>
    <r>
      <t xml:space="preserve">RICHIESTI POR FESR 2021-2027 IN ATTESA DI APPROVAZIONE DALLA RAS </t>
    </r>
    <r>
      <rPr>
        <b/>
        <sz val="10"/>
        <rFont val="Calibri"/>
        <family val="2"/>
      </rPr>
      <t>+ DGR 35/38</t>
    </r>
  </si>
  <si>
    <t>cns-co firma digitale e autenticazione</t>
  </si>
  <si>
    <t>attività di verifica chiusura bilanci ares e assl 2022</t>
  </si>
  <si>
    <t>Misura 1.4.3 "Adozione piattaforma pagoPA</t>
  </si>
  <si>
    <t>Misura 1.4.3 - Adozione APP IO</t>
  </si>
  <si>
    <t>Adeguamento anagrafe vaccinale AVACS</t>
  </si>
  <si>
    <t>Servizi di assistenza e manutenzione sistema AVACS</t>
  </si>
  <si>
    <t>Servizi di supporto ICT per ASL Sassari</t>
  </si>
  <si>
    <t>Servizi cloud Registro tumori</t>
  </si>
  <si>
    <t>Servizi di gestione sistema screening oncologici</t>
  </si>
  <si>
    <t>Servizi di assistenza e manutenzione   Clinical Document Repositories</t>
  </si>
  <si>
    <t>Servizi di assistenza e manutenzione  screening neonatale</t>
  </si>
  <si>
    <t>Servizi di assistenza e manutenzione  sistema gestione credenziali</t>
  </si>
  <si>
    <t>Servizi di assistenza e manutenzione  sistema trapianti</t>
  </si>
  <si>
    <t>Servizi di assistenza e manutenzione  sistema codifica DRG</t>
  </si>
  <si>
    <t>Servizi di assistenza e manutenzione  cartella diabetologica</t>
  </si>
  <si>
    <t>Servizi di assistenza e manutenzione  Compendio Farmaceutico Ospedaliero</t>
  </si>
  <si>
    <t>Servizi di assistenza e manutenzione  sistema informativo di Laboratorio per la sorveglianza microbiologica e dell'antibiotico-resistenza</t>
  </si>
  <si>
    <t>Servizi di assistenza e manutenzione sistema anagrafe vaccinale</t>
  </si>
  <si>
    <t>Servizi di assistenza e manutenzione cartella terapia intensiva</t>
  </si>
  <si>
    <t>Servizi gestione infrastruttura di database per il sistema informativo sanitario regionale</t>
  </si>
  <si>
    <t>Servizio di manutenzione per i masterizzatori Rimage in uso presso la ASL di Carbonia</t>
  </si>
  <si>
    <t>Servizio di manutenzione per i sistemi Galaxi e Vepro  in uso presso la ASL di Carbonia</t>
  </si>
  <si>
    <t>Servizi di assistenza e manutenzione sistema teleconsulto dermatologico</t>
  </si>
  <si>
    <t>Servizi di assistenza e manutenzione sistema telecardiologia rete E/U</t>
  </si>
  <si>
    <t>In carico ad AREUS</t>
  </si>
  <si>
    <t>Servizio di manutenzione per i sistemi Galaxi e Vepro  in uso presso la ASL di Olbia</t>
  </si>
  <si>
    <t>Licenze sistema data base mutazioni per genetica umana per ASL Cagliari e ASL Nuoro</t>
  </si>
  <si>
    <t>Servizi di assistenza e manutenzione sistema RIS-PACS ASL Cagliari e ASL Sanluri. Contratto ponte</t>
  </si>
  <si>
    <t>Servizi di assistenza e manutenzione sistema di diagnostica per immagini ASL Olbia e ASL Sulcis. Contratto ponte</t>
  </si>
  <si>
    <t>Servizi di assistenza e manutenzione sistema di diagnostica per immagini ASL Ogliastra. Contratto ponte</t>
  </si>
  <si>
    <t>Servizi di assistenza e manutenzione sistema d registro tumori</t>
  </si>
  <si>
    <t>Servizi di assistenza e manutenzione anagrafe zootecnica per ASL Sassari e ASL Olbia. Contratto ponte.</t>
  </si>
  <si>
    <t>Acquisto sistema telenconsulto in E/U per corsi tempo dipendenti e relativi servizi</t>
  </si>
  <si>
    <t>Adeguamento sistemi informativi sanitari al FSE 2.0 - PNRR - Vaccinazioni</t>
  </si>
  <si>
    <t>Adeguamento sistemi informativi sanitari al FSE 2.0 - PNRR - Diagnostica per immagini</t>
  </si>
  <si>
    <t>include ARNAS, AOU CA, AOU SS</t>
  </si>
  <si>
    <t>Adeguamento sistemi informativi sanitari al FSE 2.0 - PNRR - Anatomia patologica</t>
  </si>
  <si>
    <t>limitatamente a ARNAS, AOU CA, AOU SS</t>
  </si>
  <si>
    <t>Adeguamento sistemi informativi sanitari al FSE 2.0 - PNRR - Trasfusionale</t>
  </si>
  <si>
    <t>include AOU SS</t>
  </si>
  <si>
    <t>Adeguamento sistemi informativi sanitari al FSE 2.0 - PNRR - Laboratorio analisi</t>
  </si>
  <si>
    <t>Adeguamento sistemi informativi sanitari al FSE 2.0 - PNRR - Diabetologia</t>
  </si>
  <si>
    <t>Acquisizione in noleggio operativo di sistema informativo di diagnostica per immagini per ASL Cagliari, ASL Sanluri, ASL Sassari</t>
  </si>
  <si>
    <t>Servizi di gestione Enterprise Service Bus</t>
  </si>
  <si>
    <t>Servizi gestione progetto SICP</t>
  </si>
  <si>
    <t>Servizi in ambito Sistemi Gestionali Integrati</t>
  </si>
  <si>
    <t>Servizi di assistenza e manutenzione  sistema trasfusionale</t>
  </si>
  <si>
    <t>Servizi di assistenza e manutenzione sistena LIS SILUS, CDR, ESB</t>
  </si>
  <si>
    <t>Servizi di assistenza e manutenzione  sistena RIS-PACS SUITESTENSA</t>
  </si>
  <si>
    <t>Servizi di assistenza e manutenzione  cartella clinica dialisi</t>
  </si>
  <si>
    <t>Servizi di assistenza e manutenzione  sistema informativo di anatomia patologica</t>
  </si>
  <si>
    <t>Acquisizione nuovo sistema per la veterinaria e relativi servizi</t>
  </si>
  <si>
    <t>Adesione Accordo Quadro per sistemi di telemedicina - PNRR</t>
  </si>
  <si>
    <t>Linea d'ntervento: Infrastruttura di rete; AOU CA: POR-FESR 2014-2020 COVID</t>
  </si>
  <si>
    <t>Acquisto Tablet, PC Portatili e strumenti Mobile per i reparti coinvolti nel progetto di Dematerializzazione DEA di I e I Livello (CCE) Tutte le otto ASL + le tre Aziende Ospedaliere</t>
  </si>
  <si>
    <t>39000000-2</t>
  </si>
  <si>
    <t>55900000-9</t>
  </si>
  <si>
    <t>Fornitura di dispositivi medici per apparato respiratorio ed anestesia - CND Recepimento gara in unione di acquisto</t>
  </si>
  <si>
    <t xml:space="preserve">Quadro risorse necessarie alla realizzazione del programma </t>
  </si>
  <si>
    <t xml:space="preserve">Noleggio aspiratori a circuito chiuso per grandi volumi di liquidi organici con fornitura dei materiali di consumo </t>
  </si>
  <si>
    <t>03990570926</t>
  </si>
  <si>
    <t xml:space="preserve">Servizi di supporto alle attività di progettazione e gestione delle procedure di acquisizione e di gestione dell’albo fornitori </t>
  </si>
  <si>
    <t>72321000-1</t>
  </si>
  <si>
    <t>TAVOLO TELECOMANDATO P.O. NS DELLA BONARIA SAN GAVINO</t>
  </si>
  <si>
    <t>B34E22000390006
 valore stimato, apparecchiature 247700, lavori 17000 - PNRR
 FINANZIAMENTO LAVORI</t>
  </si>
  <si>
    <t>80110000-8</t>
  </si>
  <si>
    <t>33141121-4</t>
  </si>
  <si>
    <t xml:space="preserve">DVL </t>
  </si>
  <si>
    <t>Numero progressivo intervento (ST= pari sotto 1)</t>
  </si>
  <si>
    <t>ST9</t>
  </si>
  <si>
    <t>ST10</t>
  </si>
  <si>
    <t>ST11</t>
  </si>
  <si>
    <t>ST12</t>
  </si>
  <si>
    <t>ST13</t>
  </si>
  <si>
    <t>ST14</t>
  </si>
  <si>
    <t>ST15</t>
  </si>
  <si>
    <t>ST16</t>
  </si>
  <si>
    <t>ST17</t>
  </si>
  <si>
    <t>ST18</t>
  </si>
  <si>
    <t>ST19</t>
  </si>
  <si>
    <t>ST32</t>
  </si>
  <si>
    <t>ST33</t>
  </si>
  <si>
    <t>ST34</t>
  </si>
  <si>
    <t>ST35</t>
  </si>
  <si>
    <t>ST36</t>
  </si>
  <si>
    <t>ST37</t>
  </si>
  <si>
    <t>ST38</t>
  </si>
  <si>
    <t>ST49</t>
  </si>
  <si>
    <t>ST61</t>
  </si>
  <si>
    <t>ST67</t>
  </si>
  <si>
    <t>ST68</t>
  </si>
  <si>
    <t>ST69</t>
  </si>
  <si>
    <t>Da non toccare</t>
  </si>
  <si>
    <t>ST76</t>
  </si>
  <si>
    <t>ST77</t>
  </si>
  <si>
    <t>ST98</t>
  </si>
  <si>
    <t>ST99</t>
  </si>
  <si>
    <t>ST100</t>
  </si>
  <si>
    <t>ST103</t>
  </si>
  <si>
    <t>ST104</t>
  </si>
  <si>
    <t>ST105</t>
  </si>
  <si>
    <t>ST116</t>
  </si>
  <si>
    <t>ST117</t>
  </si>
  <si>
    <t>ST124</t>
  </si>
  <si>
    <t>ST146</t>
  </si>
  <si>
    <t>ST147</t>
  </si>
  <si>
    <t>ST148</t>
  </si>
  <si>
    <t>ST149</t>
  </si>
  <si>
    <t>ST151</t>
  </si>
  <si>
    <t>ST155</t>
  </si>
  <si>
    <t>ST159</t>
  </si>
  <si>
    <t>ST161</t>
  </si>
  <si>
    <t>ST166</t>
  </si>
  <si>
    <t>ST170</t>
  </si>
  <si>
    <t>ST171</t>
  </si>
  <si>
    <t>ST174</t>
  </si>
  <si>
    <t>ST175</t>
  </si>
  <si>
    <t>ST180</t>
  </si>
  <si>
    <t>ST181</t>
  </si>
  <si>
    <t>ST182</t>
  </si>
  <si>
    <t>ST183</t>
  </si>
  <si>
    <t>ST184</t>
  </si>
  <si>
    <t>ST185</t>
  </si>
  <si>
    <t>ST186</t>
  </si>
  <si>
    <t>ST187</t>
  </si>
  <si>
    <t>ST188</t>
  </si>
  <si>
    <t>ST189</t>
  </si>
  <si>
    <t>ST191</t>
  </si>
  <si>
    <t>ST192</t>
  </si>
  <si>
    <t>ST193</t>
  </si>
  <si>
    <t>ST194</t>
  </si>
  <si>
    <t>ST196</t>
  </si>
  <si>
    <t>ST197</t>
  </si>
  <si>
    <t>ST198</t>
  </si>
  <si>
    <t>ST199</t>
  </si>
  <si>
    <t>ST200</t>
  </si>
  <si>
    <t>ST202</t>
  </si>
  <si>
    <t>ST204</t>
  </si>
  <si>
    <t>ST205</t>
  </si>
  <si>
    <t>ST207</t>
  </si>
  <si>
    <t>ST208</t>
  </si>
  <si>
    <t>ST209</t>
  </si>
  <si>
    <t>ST212</t>
  </si>
  <si>
    <t>ST213</t>
  </si>
  <si>
    <t>ST214</t>
  </si>
  <si>
    <t>ST215</t>
  </si>
  <si>
    <t>ST216</t>
  </si>
  <si>
    <t>ST217</t>
  </si>
  <si>
    <t>ST219</t>
  </si>
  <si>
    <t>ST220</t>
  </si>
  <si>
    <t>ST221</t>
  </si>
  <si>
    <t>ST222</t>
  </si>
  <si>
    <t>ST223</t>
  </si>
  <si>
    <t>ST224</t>
  </si>
  <si>
    <t>ST225</t>
  </si>
  <si>
    <t>ST226</t>
  </si>
  <si>
    <t>ST227</t>
  </si>
  <si>
    <t>ST228</t>
  </si>
  <si>
    <t>ST229</t>
  </si>
  <si>
    <t>ST230</t>
  </si>
  <si>
    <t>ST231</t>
  </si>
  <si>
    <t>ST232</t>
  </si>
  <si>
    <t>ST235</t>
  </si>
  <si>
    <t>ST238</t>
  </si>
  <si>
    <t>ST239</t>
  </si>
  <si>
    <t>ST240</t>
  </si>
  <si>
    <t>ST242</t>
  </si>
  <si>
    <t>ST243</t>
  </si>
  <si>
    <t>ST244</t>
  </si>
  <si>
    <t>ST246</t>
  </si>
  <si>
    <t>ST247</t>
  </si>
  <si>
    <t>ST248</t>
  </si>
  <si>
    <t>ST249</t>
  </si>
  <si>
    <t>ST250</t>
  </si>
  <si>
    <t>ST251</t>
  </si>
  <si>
    <t>ST252</t>
  </si>
  <si>
    <t>ST253</t>
  </si>
  <si>
    <t>ST254</t>
  </si>
  <si>
    <t>ST255</t>
  </si>
  <si>
    <t>ST256</t>
  </si>
  <si>
    <t>ST257</t>
  </si>
  <si>
    <t>ST258</t>
  </si>
  <si>
    <t>ST259</t>
  </si>
  <si>
    <t>ST260</t>
  </si>
  <si>
    <t>ST261</t>
  </si>
  <si>
    <t>ST262</t>
  </si>
  <si>
    <t>ST263</t>
  </si>
  <si>
    <t>ST264</t>
  </si>
  <si>
    <t>ST265</t>
  </si>
  <si>
    <t>ST266</t>
  </si>
  <si>
    <t>ST267</t>
  </si>
  <si>
    <t>ST268</t>
  </si>
  <si>
    <t>ST269</t>
  </si>
  <si>
    <t>ST270</t>
  </si>
  <si>
    <t>ST271</t>
  </si>
  <si>
    <t>ST272</t>
  </si>
  <si>
    <t>ST273</t>
  </si>
  <si>
    <t>ST274</t>
  </si>
  <si>
    <t>ST275</t>
  </si>
  <si>
    <t>ST276</t>
  </si>
  <si>
    <t>ST277</t>
  </si>
  <si>
    <t>ST278</t>
  </si>
  <si>
    <t>ST279</t>
  </si>
  <si>
    <t>ST280</t>
  </si>
  <si>
    <t>ST281</t>
  </si>
  <si>
    <t>ST282</t>
  </si>
  <si>
    <t>ST283</t>
  </si>
  <si>
    <t>ST284</t>
  </si>
  <si>
    <t>ST285</t>
  </si>
  <si>
    <t>ST286</t>
  </si>
  <si>
    <t>ST287</t>
  </si>
  <si>
    <t>ST288</t>
  </si>
  <si>
    <t>ST289</t>
  </si>
  <si>
    <t>ST290</t>
  </si>
  <si>
    <t>ST291</t>
  </si>
  <si>
    <t>ST292</t>
  </si>
  <si>
    <t>ST293</t>
  </si>
  <si>
    <t>ST294</t>
  </si>
  <si>
    <t>ST295</t>
  </si>
  <si>
    <t>ST296</t>
  </si>
  <si>
    <t>ST297</t>
  </si>
  <si>
    <t>ST298</t>
  </si>
  <si>
    <t>ST299</t>
  </si>
  <si>
    <t>ST300</t>
  </si>
  <si>
    <t>ST301</t>
  </si>
  <si>
    <t>ST302</t>
  </si>
  <si>
    <t>ST303</t>
  </si>
  <si>
    <t>ST304</t>
  </si>
  <si>
    <t>ST305</t>
  </si>
  <si>
    <t>ST306</t>
  </si>
  <si>
    <t>ST309</t>
  </si>
  <si>
    <t>SP</t>
  </si>
  <si>
    <t>SP1</t>
  </si>
  <si>
    <t>SP2</t>
  </si>
  <si>
    <t>SP3</t>
  </si>
  <si>
    <t>SP4</t>
  </si>
  <si>
    <t>SP5</t>
  </si>
  <si>
    <t>SP6</t>
  </si>
  <si>
    <t>SP7</t>
  </si>
  <si>
    <t>SP8</t>
  </si>
  <si>
    <t>SP9</t>
  </si>
  <si>
    <t>SP10</t>
  </si>
  <si>
    <t>SP11</t>
  </si>
  <si>
    <t>SP12</t>
  </si>
  <si>
    <t>SP13</t>
  </si>
  <si>
    <t>SP14</t>
  </si>
  <si>
    <t>SP15</t>
  </si>
  <si>
    <t>SP16</t>
  </si>
  <si>
    <t>SP17</t>
  </si>
  <si>
    <t>SP18</t>
  </si>
  <si>
    <t>SP19</t>
  </si>
  <si>
    <t>SP20</t>
  </si>
  <si>
    <t>SP21</t>
  </si>
  <si>
    <t>SP23</t>
  </si>
  <si>
    <t>SP24</t>
  </si>
  <si>
    <t>SP25</t>
  </si>
  <si>
    <t>SP26</t>
  </si>
  <si>
    <t>SP27</t>
  </si>
  <si>
    <t>SP28</t>
  </si>
  <si>
    <t>SP29</t>
  </si>
  <si>
    <t>SP30</t>
  </si>
  <si>
    <t>SP31</t>
  </si>
  <si>
    <t>SP32</t>
  </si>
  <si>
    <t>SP33</t>
  </si>
  <si>
    <t>SP34</t>
  </si>
  <si>
    <t>SP35</t>
  </si>
  <si>
    <t>SP36</t>
  </si>
  <si>
    <t>SP37</t>
  </si>
  <si>
    <t>SP38</t>
  </si>
  <si>
    <t>SP39</t>
  </si>
  <si>
    <t>SP40</t>
  </si>
  <si>
    <t>SP41</t>
  </si>
  <si>
    <t>SP42</t>
  </si>
  <si>
    <t>SP43</t>
  </si>
  <si>
    <t>SP45</t>
  </si>
  <si>
    <t>SP46</t>
  </si>
  <si>
    <t>SP47</t>
  </si>
  <si>
    <t>SP48</t>
  </si>
  <si>
    <t>SP50</t>
  </si>
  <si>
    <t>SP51</t>
  </si>
  <si>
    <t>SP52</t>
  </si>
  <si>
    <t>SP53</t>
  </si>
  <si>
    <t>SP55</t>
  </si>
  <si>
    <t>SP56</t>
  </si>
  <si>
    <t>SP57</t>
  </si>
  <si>
    <t>SP58</t>
  </si>
  <si>
    <t>SP59</t>
  </si>
  <si>
    <t>SP60</t>
  </si>
  <si>
    <t>SP61</t>
  </si>
  <si>
    <t>SP62</t>
  </si>
  <si>
    <t>SP63</t>
  </si>
  <si>
    <t>SP64</t>
  </si>
  <si>
    <t>SP65</t>
  </si>
  <si>
    <t>SP67</t>
  </si>
  <si>
    <t>SP69</t>
  </si>
  <si>
    <t>SP70</t>
  </si>
  <si>
    <t>SP71</t>
  </si>
  <si>
    <t>SP74</t>
  </si>
  <si>
    <t>SP75</t>
  </si>
  <si>
    <t>SP77</t>
  </si>
  <si>
    <t>SP78</t>
  </si>
  <si>
    <t>SP79</t>
  </si>
  <si>
    <t>SP80</t>
  </si>
  <si>
    <t>SP81</t>
  </si>
  <si>
    <t>SP82</t>
  </si>
  <si>
    <t>SP83</t>
  </si>
  <si>
    <t>SP84</t>
  </si>
  <si>
    <t>SP85</t>
  </si>
  <si>
    <t>SP86</t>
  </si>
  <si>
    <t>SP87</t>
  </si>
  <si>
    <t>SP88</t>
  </si>
  <si>
    <t>SP89</t>
  </si>
  <si>
    <t>SP90</t>
  </si>
  <si>
    <t>SP91</t>
  </si>
  <si>
    <t>SP92</t>
  </si>
  <si>
    <t>SP93</t>
  </si>
  <si>
    <t>SP94</t>
  </si>
  <si>
    <t>SP95</t>
  </si>
  <si>
    <t>SP96</t>
  </si>
  <si>
    <t>SP97</t>
  </si>
  <si>
    <t>SP98</t>
  </si>
  <si>
    <t>SP99</t>
  </si>
  <si>
    <t>SP100</t>
  </si>
  <si>
    <t>SP101</t>
  </si>
  <si>
    <t>SP102</t>
  </si>
  <si>
    <t>SP103</t>
  </si>
  <si>
    <t>SP105</t>
  </si>
  <si>
    <t>SP106</t>
  </si>
  <si>
    <t>SP108</t>
  </si>
  <si>
    <t>SP109</t>
  </si>
  <si>
    <t>SP110</t>
  </si>
  <si>
    <t>SP112</t>
  </si>
  <si>
    <t>SP113</t>
  </si>
  <si>
    <t>SP114</t>
  </si>
  <si>
    <t>SP115</t>
  </si>
  <si>
    <t>SP116</t>
  </si>
  <si>
    <t>SP117</t>
  </si>
  <si>
    <t>SP118</t>
  </si>
  <si>
    <t>SP119</t>
  </si>
  <si>
    <t>SP120</t>
  </si>
  <si>
    <t>SP121</t>
  </si>
  <si>
    <t>SP122</t>
  </si>
  <si>
    <t>SP123</t>
  </si>
  <si>
    <t>SP124</t>
  </si>
  <si>
    <t>SP125</t>
  </si>
  <si>
    <t>SP126</t>
  </si>
  <si>
    <t>SP127</t>
  </si>
  <si>
    <t>Numero progressivo intervento (SP= SOPRA  1)</t>
  </si>
  <si>
    <t>F03990570925202300001</t>
  </si>
  <si>
    <t>F03990570925202300002</t>
  </si>
  <si>
    <t>F03990570925202300003</t>
  </si>
  <si>
    <t>F03990570925202300004</t>
  </si>
  <si>
    <t>F03990570925202300005</t>
  </si>
  <si>
    <t>F03990570925202300006</t>
  </si>
  <si>
    <t>F03990570925202300007</t>
  </si>
  <si>
    <t>F03990570925202300008</t>
  </si>
  <si>
    <t>F03990570925202300009</t>
  </si>
  <si>
    <t>F03990570925202300010</t>
  </si>
  <si>
    <t>F03990570925202300011</t>
  </si>
  <si>
    <t>F03990570925202300012</t>
  </si>
  <si>
    <t>F03990570925202300013</t>
  </si>
  <si>
    <t>F03990570925202300014</t>
  </si>
  <si>
    <t>F03990570925202300015</t>
  </si>
  <si>
    <t>F03990570925202300016</t>
  </si>
  <si>
    <t>F03990570925202300017</t>
  </si>
  <si>
    <t>F03990570925202300018</t>
  </si>
  <si>
    <t>F03990570925202300137</t>
  </si>
  <si>
    <t>F03990570925202300138</t>
  </si>
  <si>
    <t>F03990570925202300139</t>
  </si>
  <si>
    <t>F03990570925202300140</t>
  </si>
  <si>
    <t>F03990570925202300141</t>
  </si>
  <si>
    <t>F03990570925202300143</t>
  </si>
  <si>
    <t>F03990570925202300144</t>
  </si>
  <si>
    <t>F03990570925202300146</t>
  </si>
  <si>
    <t>F03990570925202300147</t>
  </si>
  <si>
    <t>F03990570925202300148</t>
  </si>
  <si>
    <t>S03990570925202300061</t>
  </si>
  <si>
    <t>F03990570925202300149</t>
  </si>
  <si>
    <t>S03990570925202300062</t>
  </si>
  <si>
    <t>F03990570925202300150</t>
  </si>
  <si>
    <t>F03990570925202300151</t>
  </si>
  <si>
    <t>S03990570925202300063</t>
  </si>
  <si>
    <t>F03990570925202300154</t>
  </si>
  <si>
    <t>F03990570925202300155</t>
  </si>
  <si>
    <t>F03990570925202300156</t>
  </si>
  <si>
    <t>F03990570925202300021</t>
  </si>
  <si>
    <t>F03990570925202300022</t>
  </si>
  <si>
    <t>F03990570925202300157</t>
  </si>
  <si>
    <t>S03990570925202300064</t>
  </si>
  <si>
    <t>F03990570925202300158</t>
  </si>
  <si>
    <t>F03990570925202300161</t>
  </si>
  <si>
    <t>F03990570925202300162</t>
  </si>
  <si>
    <t>S03990570925202300065</t>
  </si>
  <si>
    <t>F03990570925202300163</t>
  </si>
  <si>
    <t>S03990570925202300066</t>
  </si>
  <si>
    <t>F03990570925202300023</t>
  </si>
  <si>
    <t>F03990570925202300201</t>
  </si>
  <si>
    <t>F03990570925202300202</t>
  </si>
  <si>
    <t>F03990570925202300024</t>
  </si>
  <si>
    <t>F03990570925202300025</t>
  </si>
  <si>
    <t>F03990570925202300026</t>
  </si>
  <si>
    <t>F03990570925202300027</t>
  </si>
  <si>
    <t>F03990570925202300028</t>
  </si>
  <si>
    <t>F03990570925202300029</t>
  </si>
  <si>
    <t>F03990570925202300030</t>
  </si>
  <si>
    <t>F03990570925202300031</t>
  </si>
  <si>
    <t>F03990570925202300032</t>
  </si>
  <si>
    <t>F03990570925202300033</t>
  </si>
  <si>
    <t>F03990570925202300034</t>
  </si>
  <si>
    <t>F03990570925202300035</t>
  </si>
  <si>
    <t>F03990570925202300036</t>
  </si>
  <si>
    <t>F03990570925202300164</t>
  </si>
  <si>
    <t>F03990570925202300165</t>
  </si>
  <si>
    <t>F03990570925202300166</t>
  </si>
  <si>
    <t>F03990570925202300037</t>
  </si>
  <si>
    <t>F03990570925202300167</t>
  </si>
  <si>
    <t>F03990570925202300168</t>
  </si>
  <si>
    <t>F03990570925202300038</t>
  </si>
  <si>
    <t>F03990570925202300169</t>
  </si>
  <si>
    <t>F03990570925202300203</t>
  </si>
  <si>
    <t>F03990570925202300204</t>
  </si>
  <si>
    <t>F03990570925202300039</t>
  </si>
  <si>
    <t>F03990570925202300040</t>
  </si>
  <si>
    <t>F03990570925202300041</t>
  </si>
  <si>
    <t>F03990570925202300042</t>
  </si>
  <si>
    <t>F03990570925202300172</t>
  </si>
  <si>
    <t>F03990570925202300043</t>
  </si>
  <si>
    <t>F03990570925202300174</t>
  </si>
  <si>
    <t>F03990570925202300175</t>
  </si>
  <si>
    <t>F03990570925202300176</t>
  </si>
  <si>
    <t>F03990570925202300177</t>
  </si>
  <si>
    <t>F03990570925202300178</t>
  </si>
  <si>
    <t>F03990570925202300179</t>
  </si>
  <si>
    <t>F03990570925202300180</t>
  </si>
  <si>
    <t>F03990570925202300181</t>
  </si>
  <si>
    <t>F03990570925202300182</t>
  </si>
  <si>
    <t>F03990570925202300183</t>
  </si>
  <si>
    <t>F03990570925202300184</t>
  </si>
  <si>
    <t>F03990570925202300185</t>
  </si>
  <si>
    <t>F03990570925202300186</t>
  </si>
  <si>
    <t>F03990570925202300187</t>
  </si>
  <si>
    <t>F03990570925202300190</t>
  </si>
  <si>
    <t>F03990570925202300193</t>
  </si>
  <si>
    <t>F03990570925202300194</t>
  </si>
  <si>
    <t>F03990570925202300195</t>
  </si>
  <si>
    <t>F03990570925202300197</t>
  </si>
  <si>
    <t>F03990570925202300198</t>
  </si>
  <si>
    <t>F03990570925202300199</t>
  </si>
  <si>
    <t>F03990570925202300044</t>
  </si>
  <si>
    <t>F03990570925202300045</t>
  </si>
  <si>
    <t>F03990570925202300046</t>
  </si>
  <si>
    <t>F03990570925202300047</t>
  </si>
  <si>
    <t>F03990570925202300048</t>
  </si>
  <si>
    <t>F03990570925202300049</t>
  </si>
  <si>
    <t>F03990570925202300050</t>
  </si>
  <si>
    <t>F03990570925202300051</t>
  </si>
  <si>
    <t>F03990570925202300052</t>
  </si>
  <si>
    <t>F03990570925202300053</t>
  </si>
  <si>
    <t>F03990570925202300054</t>
  </si>
  <si>
    <t>F03990570925202300055</t>
  </si>
  <si>
    <t>F03990570925202300056</t>
  </si>
  <si>
    <t>F03990570925202300057</t>
  </si>
  <si>
    <t>F03990570925202300058</t>
  </si>
  <si>
    <t>F03990570925202300059</t>
  </si>
  <si>
    <t>F03990570925202300060</t>
  </si>
  <si>
    <t>F03990570925202300061</t>
  </si>
  <si>
    <t>F03990570925202300062</t>
  </si>
  <si>
    <t>F03990570925202300063</t>
  </si>
  <si>
    <t>S03990570925202300067</t>
  </si>
  <si>
    <t>S03990570925202300068</t>
  </si>
  <si>
    <t>S03990570925202300069</t>
  </si>
  <si>
    <t>S03990570925202300070</t>
  </si>
  <si>
    <t>S03990570925202300071</t>
  </si>
  <si>
    <t>S03990570925202300072</t>
  </si>
  <si>
    <t>S03990570925202300073</t>
  </si>
  <si>
    <t>S03990570925202300074</t>
  </si>
  <si>
    <t>S03990570925202300075</t>
  </si>
  <si>
    <t>S03990570925202300076</t>
  </si>
  <si>
    <t>S03990570925202300077</t>
  </si>
  <si>
    <t>S03990570925202300078</t>
  </si>
  <si>
    <t>S03990570925202300079</t>
  </si>
  <si>
    <t>S03990570925202300080</t>
  </si>
  <si>
    <t>S03990570925202300081</t>
  </si>
  <si>
    <t>S03990570925202300082</t>
  </si>
  <si>
    <t>S03990570925202300083</t>
  </si>
  <si>
    <t>S03990570925202300084</t>
  </si>
  <si>
    <t>S03990570925202300085</t>
  </si>
  <si>
    <t>S03990570925202300086</t>
  </si>
  <si>
    <t>S03990570925202300087</t>
  </si>
  <si>
    <t>S03990570925202300088</t>
  </si>
  <si>
    <t>S03990570925202300089</t>
  </si>
  <si>
    <t>S03990570925202300090</t>
  </si>
  <si>
    <t>S03990570925202300091</t>
  </si>
  <si>
    <t>S03990570925202300092</t>
  </si>
  <si>
    <t>S03990570925202300093</t>
  </si>
  <si>
    <t>S03990570925202300094</t>
  </si>
  <si>
    <t>S03990570925202300095</t>
  </si>
  <si>
    <t>S03990570925202300096</t>
  </si>
  <si>
    <t>S03990570925202300097</t>
  </si>
  <si>
    <t>S03990570925202300098</t>
  </si>
  <si>
    <t>S03990570925202300099</t>
  </si>
  <si>
    <t>S03990570925202300100</t>
  </si>
  <si>
    <t>S03990570925202300101</t>
  </si>
  <si>
    <t>S03990570925202300102</t>
  </si>
  <si>
    <t>S03990570925202300103</t>
  </si>
  <si>
    <t>S03990570925202300104</t>
  </si>
  <si>
    <t>S03990570925202300105</t>
  </si>
  <si>
    <t>S03990570925202300106</t>
  </si>
  <si>
    <t>S03990570925202300060</t>
  </si>
  <si>
    <t>F03990570925202300019</t>
  </si>
  <si>
    <t>S03990570925202300107</t>
  </si>
  <si>
    <t>F03990570925202300065</t>
  </si>
  <si>
    <t>F03990570925202300066</t>
  </si>
  <si>
    <t>F03990570925202300067</t>
  </si>
  <si>
    <t>F03990570925202300068</t>
  </si>
  <si>
    <t>F03990570925202300069</t>
  </si>
  <si>
    <t>F03990570925202300070</t>
  </si>
  <si>
    <t>F03990570925202300071</t>
  </si>
  <si>
    <t>F03990570925202300072</t>
  </si>
  <si>
    <t>F03990570925202300073</t>
  </si>
  <si>
    <t>F03990570925202300074</t>
  </si>
  <si>
    <t>F03990570925202300075</t>
  </si>
  <si>
    <t>F03990570925202300076</t>
  </si>
  <si>
    <t>S03990570925202300006</t>
  </si>
  <si>
    <t>S03990570925202300007</t>
  </si>
  <si>
    <t>F03990570925202300077</t>
  </si>
  <si>
    <t>S03990570925202300008</t>
  </si>
  <si>
    <t>S03990570925202300040</t>
  </si>
  <si>
    <t>S03990570925202300009</t>
  </si>
  <si>
    <t>S03990570925202300010</t>
  </si>
  <si>
    <t>F03990570925202300078</t>
  </si>
  <si>
    <t>F03990570925202300079</t>
  </si>
  <si>
    <t>S03990570925202300011</t>
  </si>
  <si>
    <t>S03990570925202300012</t>
  </si>
  <si>
    <t>F03990570925202300080</t>
  </si>
  <si>
    <t>S03990570925202300047</t>
  </si>
  <si>
    <t>S03990570925202300013</t>
  </si>
  <si>
    <t>F03990570925202300089</t>
  </si>
  <si>
    <t>F03990570925202300081</t>
  </si>
  <si>
    <t>S03990570925202300041</t>
  </si>
  <si>
    <t>S03990570925202300048</t>
  </si>
  <si>
    <t>F03990570925202300082</t>
  </si>
  <si>
    <t>S03990570925202300014</t>
  </si>
  <si>
    <t>S03990570925202300015</t>
  </si>
  <si>
    <t>F03990570925202300083</t>
  </si>
  <si>
    <t>F03990570925202300084</t>
  </si>
  <si>
    <t>F03990570925202300020</t>
  </si>
  <si>
    <t>S03990570925202300042</t>
  </si>
  <si>
    <t>S03990570925202300017</t>
  </si>
  <si>
    <t>S03990570925202300049</t>
  </si>
  <si>
    <t>F03990570925202300085</t>
  </si>
  <si>
    <t>F03990570925202300091</t>
  </si>
  <si>
    <t>S03990570925202300050</t>
  </si>
  <si>
    <t>S03990570925202300043</t>
  </si>
  <si>
    <t>S03990570925202300018</t>
  </si>
  <si>
    <t>S03990570925202300019</t>
  </si>
  <si>
    <t>S03990570925202300037</t>
  </si>
  <si>
    <t>F03990570925202300086</t>
  </si>
  <si>
    <t>S03990570925202300020</t>
  </si>
  <si>
    <t>F03990570925202300094</t>
  </si>
  <si>
    <t>S03990570925202300004</t>
  </si>
  <si>
    <t>S03990570925202300021</t>
  </si>
  <si>
    <t>S03990570925202300039</t>
  </si>
  <si>
    <t>F03990570925202300095</t>
  </si>
  <si>
    <t>S03990570925202300044</t>
  </si>
  <si>
    <t>F03990570925202300096</t>
  </si>
  <si>
    <t>F03990570925202300097</t>
  </si>
  <si>
    <t>S03990570925202300022</t>
  </si>
  <si>
    <t>S03990570925202300023</t>
  </si>
  <si>
    <t>S03990570925202300005</t>
  </si>
  <si>
    <t>F03990570925202300098</t>
  </si>
  <si>
    <t>F03990570925202300100</t>
  </si>
  <si>
    <t>S03990570925202300051</t>
  </si>
  <si>
    <t>F03990570925202300102</t>
  </si>
  <si>
    <t>S03990570925202300052</t>
  </si>
  <si>
    <t>F03990570925202300103</t>
  </si>
  <si>
    <t>S03990570925202300045</t>
  </si>
  <si>
    <t>S03990570925202300056</t>
  </si>
  <si>
    <t>S03990570925202300046</t>
  </si>
  <si>
    <t>F03990570925202300104</t>
  </si>
  <si>
    <t>F03990570925202300105</t>
  </si>
  <si>
    <t>F03990570925202300106</t>
  </si>
  <si>
    <t>F03990570925202300107</t>
  </si>
  <si>
    <t>F03990570925202300108</t>
  </si>
  <si>
    <t>S03990570925202300024</t>
  </si>
  <si>
    <t>F03990570925202300109</t>
  </si>
  <si>
    <t>F03990570925202300110</t>
  </si>
  <si>
    <t>F03990570925202300111</t>
  </si>
  <si>
    <t>F03990570925202300112</t>
  </si>
  <si>
    <t>F03990570925202300113</t>
  </si>
  <si>
    <t>F03990570925202300114</t>
  </si>
  <si>
    <t>F03990570925202300115</t>
  </si>
  <si>
    <t>F03990570925202300116</t>
  </si>
  <si>
    <t>F03990570925202300117</t>
  </si>
  <si>
    <t>F03990570925202300118</t>
  </si>
  <si>
    <t>F03990570925202300119</t>
  </si>
  <si>
    <t>F03990570925202300120</t>
  </si>
  <si>
    <t>F03990570925202300121</t>
  </si>
  <si>
    <t>F03990570925202300122</t>
  </si>
  <si>
    <t>F03990570925202300123</t>
  </si>
  <si>
    <t>F03990570925202300124</t>
  </si>
  <si>
    <t>F03990570925202300125</t>
  </si>
  <si>
    <t>F03990570925202300126</t>
  </si>
  <si>
    <t>F03990570925202300127</t>
  </si>
  <si>
    <t>F03990570925202300129</t>
  </si>
  <si>
    <t>F03990570925202300130</t>
  </si>
  <si>
    <t>F03990570925202300132</t>
  </si>
  <si>
    <t>F03990570925202300133</t>
  </si>
  <si>
    <t>F03990570925202300087</t>
  </si>
  <si>
    <t>S03990570925202300058</t>
  </si>
  <si>
    <t>F03990570925202300088</t>
  </si>
  <si>
    <t>S03990570925202300059</t>
  </si>
  <si>
    <t>F03990570925202300205</t>
  </si>
  <si>
    <t>S03990570925202300026</t>
  </si>
  <si>
    <t>S03990570925202300027</t>
  </si>
  <si>
    <t>S03990570925202300028</t>
  </si>
  <si>
    <t>S03990570925202300029</t>
  </si>
  <si>
    <t>S03990570925202300030</t>
  </si>
  <si>
    <t>S03990570925202300031</t>
  </si>
  <si>
    <t>S03990570925202300032</t>
  </si>
  <si>
    <t>S03990570925202300033</t>
  </si>
  <si>
    <t>S03990570925202300034</t>
  </si>
  <si>
    <t>S03990570925202300035</t>
  </si>
  <si>
    <t>S03990570925202300036</t>
  </si>
  <si>
    <t>F03990570925202300134</t>
  </si>
  <si>
    <t>Somministrazione Lavoro</t>
  </si>
  <si>
    <t>servizi</t>
  </si>
  <si>
    <t>79620000-6</t>
  </si>
  <si>
    <t xml:space="preserve"> NO </t>
  </si>
  <si>
    <t>Manutenzione arredi</t>
  </si>
  <si>
    <t>SOTGIU MANCINI AGOSTINA</t>
  </si>
  <si>
    <t xml:space="preserve">50850000-8 </t>
  </si>
  <si>
    <t>Sanificazione ausili protesica - contratto ponte</t>
  </si>
  <si>
    <t>AMIC MARIA</t>
  </si>
  <si>
    <t xml:space="preserve"> 50421000-2
</t>
  </si>
  <si>
    <t>Ausili protesica- contratto ponte</t>
  </si>
  <si>
    <t xml:space="preserve"> 33196200; 33141720;  33141621; 85142400; 50421000</t>
  </si>
  <si>
    <t xml:space="preserve">Ausili protesica </t>
  </si>
  <si>
    <t>Servizio Ristorazione ASL Oristano - contratto ponte</t>
  </si>
  <si>
    <t>15894220-9</t>
  </si>
  <si>
    <t xml:space="preserve">CONTRATTO PONTE - COPERTURE ASSICURATIVE DI ATS SARDEGNA INCENDIO - FURTO, INFORTUNI MEDICI E ALTRE CATEGORIE, KASKO DIPENDENTI IN MISSIONE E RC AUTO/ARD/LM -
</t>
  </si>
  <si>
    <t>PORCU ANNAMARIA</t>
  </si>
  <si>
    <t>S.C. ENERGY MANAGEMENT E SERVIZI LOGISTICI</t>
  </si>
  <si>
    <t>GARA GLOBAL SERVICE MANUTENZIONE PARCO AUTO DI PROPRIETA'</t>
  </si>
  <si>
    <t>ONORATO ILARIA</t>
  </si>
  <si>
    <t>GARA A LIVELLO REGIONALE CON SUDDIVISIONE IN LOTTI PER AREA OMOGENEA</t>
  </si>
  <si>
    <t>STANZIAMENTI DI BILANCIO</t>
  </si>
  <si>
    <t xml:space="preserve">ALLESTIMENTO ARCHIVI DI VIA  PIERO DELLA FRANCESCA N. 1 SELARIGUS </t>
  </si>
  <si>
    <t>39152000-2</t>
  </si>
  <si>
    <t>GARA PER LA SOLA ARES SARDEGNA</t>
  </si>
  <si>
    <t>GARA NOLEGGIO AMBULANZE TRASPORTO OSPEDALIERO PER LE AA.SS.LL</t>
  </si>
  <si>
    <t xml:space="preserve">GARA NOLEGGIO AMBULANZE TIPO A (MIKE) PER AREUS SARDEGNA </t>
  </si>
  <si>
    <t>GARA DA ESPLETARSI A FAVORE DELLA SOLA AREUS SARDEGNA</t>
  </si>
  <si>
    <t xml:space="preserve"> </t>
  </si>
  <si>
    <t>PROCEDURA APERTA PER LA ESTERNALIZZAZIONE DEI SERVIZI DI GESTIONE DELL'AUTOPARCO</t>
  </si>
  <si>
    <t>AFFIDAMENTO SERVIZIO DI GESTIONE FASE PRESELETTIVA RELATIVA A DIVERSI CONCORSI PUBBLICI BANDITI DA ARES SARDEGNA</t>
  </si>
  <si>
    <t>Adesione gara in unione d’acquisto per la fornitura di dispositivi per il sistema artero-venoso – Azienda capofila AO ARNAS BROTZU – CND C01</t>
  </si>
  <si>
    <t>Gara in scadenza a marzo 2023, da prorogare per ulteriori 6 mesi. La spesa pro quota non è al momento determinabile RUP modificato; appena nominato GTP</t>
  </si>
  <si>
    <t>Adesione gara Centrale di Committenza Regionale per l’affidamento della fornitura di suturatrici meccaniche e suture destinate alle Aziende Sanitarie della Regione Sardegna</t>
  </si>
  <si>
    <t>Adesione nuova gara regionale Fornitura stent vascolari Capofila: AO ARNAS Brotzu</t>
  </si>
  <si>
    <t xml:space="preserve">il parco macchine è superiore alla previsione iniziale (donazioni etc.). Le apparecchiature resteranno in uso presso le UU.OO. di Anestesia - Si propone un affidamento in 12 mesi. La spesa pro quota non è al momento determinabile. </t>
  </si>
  <si>
    <t>S.C. ACQUISTI DI BENI E SERVIZI NON SANITARI, SERVIZI SANITARI E SERVICE</t>
  </si>
  <si>
    <t>S.C. ACQUISTI DI BENI SANITARI</t>
  </si>
  <si>
    <t>Procedura negoziata informatizzata senza pubblicazione di bando, per l’affidamento di medicinali esclusivi Yescarta e Kymriah terapie CAR-T destinato ai pazienti della Regione Sardegna - recepimento gara e adesione convenzione CRC</t>
  </si>
  <si>
    <t xml:space="preserve">fornitura di soluzioni infusionali e per nutrizione pareenterale nelle more dell'espletamenteo gare CRC  </t>
  </si>
  <si>
    <t>33692210-2</t>
  </si>
  <si>
    <t>fornitura specialità medicinale VOXZOGO</t>
  </si>
  <si>
    <t>Contratto ponte fornitura dei gas medicinali e speciali e relativo servizio di trasporto e consegna recipienti mobili nei PP.OO. e territoriali dell’ASSL di Carbonia nelle more dell'avvio del nuovo affidamento Lotto 4 gara regionale</t>
  </si>
  <si>
    <t>24111500-0</t>
  </si>
  <si>
    <t>Acquisizione materiale di consumo per iniettori TAC E RMN MEDRAD</t>
  </si>
  <si>
    <t>Acquisizione materiale di consumo per iniettori TAC E RMN BRACCO</t>
  </si>
  <si>
    <t>CONTRATTO PONTE D.M. MEZZI OSTEOSINTESI PER FISSAZIONE DORSO LOMBO SACRALE PER NCH</t>
  </si>
  <si>
    <t>KIT MONOUSO X STEREOTASSI VABB da utilizzare con apparecchiatura stereotassica per biopsie mammarie Nuova Stereotassi Affirm</t>
  </si>
  <si>
    <t xml:space="preserve">sistemi di ricostituzione farmaci </t>
  </si>
  <si>
    <t>33190000-9</t>
  </si>
  <si>
    <t>Fornitura triennale, in modalità service, di un sistema completo ed integrato di brachiterapia per il trattamento mininvasivo dei tumori maligni alla prostata</t>
  </si>
  <si>
    <t>Adesione convenzione CRC per la fornitura di vaccini antinfluenzali 2023-2024</t>
  </si>
  <si>
    <t>Davide Podda</t>
  </si>
  <si>
    <t>33651660-2</t>
  </si>
  <si>
    <t>Adesione convenzione CRC per la fornitura di nutrizioni parenterali</t>
  </si>
  <si>
    <t>Appalto specifico per l'acquisizione di farmaci occorrenti alle Aziende Sanitarie della Regione Lazio e per la regione Sardegna - Recepimento e Adesione convenzione gara Lazio</t>
  </si>
  <si>
    <t>MEDICINALI 7 - Procedura negoziata informatizzata senza pubblicazione di bando, ai sensi dell’art. 63, comma 2 lett. b) del D.Lgs. 18 aprile 2016 n. 50, suddivisa in 15 lotti, per l’affidamento di medicinali ed. 7 destinati alle Aziende Sanitarie della Regione Sardegna – Rinnovo fornitura. RECEPIMENTO</t>
  </si>
  <si>
    <t xml:space="preserve">Fornitura reti miste chirurgiche CND P90 - LOTTI DESERTI 1^ GARA </t>
  </si>
  <si>
    <t>33183300-9</t>
  </si>
  <si>
    <t>Fornitura dispositivi medici CND T02 - T03 - Gara regionale</t>
  </si>
  <si>
    <t>Alessandra Ventura</t>
  </si>
  <si>
    <t>FORNITURA DI SONDE PER LAVAGGIO GASTRO-INTESTINALE ED ALTRI MATERIALI SPECIFICI COLOPLAST - PROCEDURA PONTE</t>
  </si>
  <si>
    <t>Adesione Convenzione quadro CRC Sardegna per la fornitura di sistemi Flash Glucose Monitoring (FGM) FREESTYLE LIBRE 2, del relativo materiale di consumo e servizi connessi da destinare alle Aziende del Servizio sanitario della Regione Sardegna</t>
  </si>
  <si>
    <t xml:space="preserve">Vedi nota CRC RAS prot. 8025 del 13.10.2022 di aggiudicazione e autorizzazione all'esecuzione anticipata delle forniture. Vedi anche nota RAS prot. 23067 del 12.10.2022 relativa alla gestione centralizzata del contratto. Intervento  già inserito nella proposta di aggiornamento alla programmazione  annualità 2022-2023 </t>
  </si>
  <si>
    <t>Adesione gara CRC fornitura guanti chirurgici e non 2 Ed.</t>
  </si>
  <si>
    <t xml:space="preserve">Gara CRC in espletamento - per il 2023 è stata prevista spesa per 6 mesi </t>
  </si>
  <si>
    <t>Adesione gara Centrale di Committenza Regionale per l’affidamento della fornitura di suture destinate alle Aziende Sanitarie della Regione Autonoma della Sardegna prima edizione – CND lett. H</t>
  </si>
  <si>
    <t>Adesione gara Centrale di Committenza Regionale per l’affidamento della fornitura di suture destinate alle Aziende Sanitarie della Regione Autonoma della Sardegna seconda edizione – CND lett. H</t>
  </si>
  <si>
    <t>Adesione gara Centrale di Committenza Regionale per l’affidamento della fornitura di clip e altri DM da sutura destinati alle Aziende Sanitarie della Regione Sardegna</t>
  </si>
  <si>
    <t xml:space="preserve">ESERCIZIO OPZIONE DI RINNOVO ANNUALE SU Adesione gara stent vascolari AO ARNAS Brotzu – </t>
  </si>
  <si>
    <t>Gara in Unione d’acquisto Capofila AO Brotzu</t>
  </si>
  <si>
    <t xml:space="preserve">Adesione gara Centrale di Committenza Regionale per l’affidamento della fornitura di Stent vascolari </t>
  </si>
  <si>
    <t xml:space="preserve">CONTRATTI PONTE D.M. NEUROCHIRURGIA </t>
  </si>
  <si>
    <t>Fornitura in service di sistemi diagnostici automatizzati e materiale di consumo per la ricerca di sangue occulto nelle feci (S.O.F.) occorrenti per le attività di screening del tumore del colon retto. ESERCIZIO OPZIONE DI ESTENSIONE E PROROGA DEL.  N. 732 DEL 16/08/2017</t>
  </si>
  <si>
    <t>Fornitura in service di sistemi di dispensatori automatici di metadone per i Servizi Dipendenze Ser. D</t>
  </si>
  <si>
    <t>33693300-7</t>
  </si>
  <si>
    <t xml:space="preserve">TORAYMYXIN – CARTUCCIA PER EMOPERFUSIONE ALLA POLIMIXINA B TORAYMYXIN </t>
  </si>
  <si>
    <t>AOU SASSARI</t>
  </si>
  <si>
    <t>ARNAS "BROTZU"</t>
  </si>
  <si>
    <t>AREUS</t>
  </si>
  <si>
    <t>AOU CAGLIARI</t>
  </si>
  <si>
    <t xml:space="preserve">COPERTURE ASSICURATIVE RCTO </t>
  </si>
  <si>
    <t>66516000-0</t>
  </si>
  <si>
    <t>AFFIDAMENTO SERVIZIO TRASPORTO DISABILI ASL NUORO</t>
  </si>
  <si>
    <t>MARIA VERONICA NIEDDU</t>
  </si>
  <si>
    <t>60130000-8</t>
  </si>
  <si>
    <t xml:space="preserve">STIMA DEI COSTI DELL'ACQUISTO
COSTI SU ANNUALITA' SUCCESSIVE </t>
  </si>
  <si>
    <t xml:space="preserve">Primo anno </t>
  </si>
  <si>
    <t xml:space="preserve">Secondo anno </t>
  </si>
  <si>
    <r>
      <t xml:space="preserve">Interventi di supporto alla persona e di promozione delle autonomie in contesto domiciliare e nelle semiresidenze psichiatriche </t>
    </r>
    <r>
      <rPr>
        <sz val="10"/>
        <rFont val="Calibri"/>
        <family val="2"/>
      </rPr>
      <t>afferenti alla Asl di Sassari</t>
    </r>
  </si>
  <si>
    <t>Sono ricompresi  anche l’opzione di proroga tecnica di 6 mesi e l'opzione di estensione del 1/5 d'obbligo</t>
  </si>
  <si>
    <t>Affidamento servizi di gestione delle comunità terapeutiche per pazienti psichiatrici SRPAE – SRP2 presso struttura "Gli Ulivi" (ex Fondazione San Giovanni Battista di Ploaghe)</t>
  </si>
  <si>
    <t>La base d’asta è determinata dalle tariffe di cui alla D.G.R. n. 64/11 del 28.12.2018. Nel costo complessivo è prevista anche l’opzione di proroga tecnica per 6 mesi e l'opzione di estensione del 1/5 d'obbligo.</t>
  </si>
  <si>
    <t>Servizio di gestione delle comunità terapeutiche per pazienti pscichiatrici afferenti alla ASL GALLURA</t>
  </si>
  <si>
    <t>Servizio di gestione delle comunità terapeutiche per pazienti pscichiatrici afferenti alla ASL MEDIO CAMPIDANO</t>
  </si>
  <si>
    <t>Servizio di gestione delle comunità terapeutiche per pazienti pscichiatrici afferenti alla ASL ORISTANO</t>
  </si>
  <si>
    <t>Servizio di gestione delle comunità terapeutiche per pazienti pscichiatrici afferenti alla ASL OGLIASTRA</t>
  </si>
  <si>
    <t>COMPRENSIVO DI QUINTO D'OBBLIGO E VALORE  PROROGA TECNICA DI 6 MESI</t>
  </si>
  <si>
    <t>Lorenzo Zolesio</t>
  </si>
  <si>
    <t>Dipartimento Acquisti</t>
  </si>
  <si>
    <t xml:space="preserve">l'importo totale prevede le seguenti opzioni:
- rinnovo 2 ANNI
- EVENTUALI 6 MESI DI PROROGA
</t>
  </si>
  <si>
    <t>Sportello Anagrafe zootecnica</t>
  </si>
  <si>
    <t>o</t>
  </si>
  <si>
    <t>F03990570925202200251</t>
  </si>
  <si>
    <t>Fornitura dispositivi IVD sottovuoto CND W05 e aghi per prelievo sottovuoto CND A010105 per le AA.SS.LL., le AOU di Sassari e Cagliari e l’ARNAS G.Brotzu</t>
  </si>
  <si>
    <t>33694000-1</t>
  </si>
  <si>
    <t xml:space="preserve">Gara regionale per la fornitura di antisettici e disinfettanti a favore di tutte le Aziende del SSR </t>
  </si>
  <si>
    <t>F03990570925202200249</t>
  </si>
  <si>
    <t>Fornitura quadriennale con opzione di rinnovo annuale di “apparati tubolari CND A03” per le AA.SS.LL., le AOU di Sassari e Cagliari e l’ARNAS G. Brotzu</t>
  </si>
  <si>
    <t>F03990570925202200252</t>
  </si>
  <si>
    <t>Fornitura dispositivi IVD consumabili non sottovuoto) per campionamento - CND W05” per le AA.SS.LL., le Aziende ospedaliero-universitarie di Cagliari e Sassari e l’Azienda ospedaliera ARNAS G.Brotzu, per il periodo di 48 mesi con opzione di rinnovo per ulteriori 12 mesi</t>
  </si>
  <si>
    <t>F03990570925202200266</t>
  </si>
  <si>
    <t>procedura aperta ex art. 60 del d.lgs. 50/2016 da svolgersi in modalità telematica per la fornitura in service e non, in più lotti, di sistemi diagnostici di analisi e interpretazione per tipizzazione HLA e genetica medica per la SC Genetica Medica della ASL di Cagliari e per la struttura rasfusionale della ASL di Nuoro - per cinque anni.</t>
  </si>
  <si>
    <t>INTERVENTO RIPROPOSTO NELLA PROGRAMMAZIONE 2023/2024 IN QUANTO IL BANDO NON E' STATO PUBBLICATO NEL 2022 - Trattasi di gara regionale, comprendente anche AOU di Sassari e Cagliari e Arnas Brotzu</t>
  </si>
  <si>
    <t>INTERVENTO RIPROPOSTO NELLA PROGRAMMAZIONE 2023/2024 IN QUANTO IL BANDO NON E' STATO PUBBLICATO NEL 2022 -Trattasi di gara regionale, comprendete anche le AAOOUU di Sassari e Cagliari</t>
  </si>
  <si>
    <t>INTERVENTO RIPROPOSTO NELLA PROGRAMMAZIONE 2023/2024 IN QUANTO IL BANDO NON E' STATO PUBBLICATO NEL 2022 -Trattasi di gara regionale, comprendente anche AOU di Sassari e Cagliari e Arnas Brotzu</t>
  </si>
  <si>
    <t>INTERVENTO RIPROPOSTO NELLA PROGRAMMAZIONE 2023/2024 IN QUANTO IL BANDO NON E' STATO PUBBLICATO NEL 2022 -</t>
  </si>
  <si>
    <t>ST310</t>
  </si>
  <si>
    <t>ST311</t>
  </si>
  <si>
    <t>ST312</t>
  </si>
  <si>
    <t>ST313</t>
  </si>
  <si>
    <t>ST314</t>
  </si>
  <si>
    <t>ST315</t>
  </si>
  <si>
    <t>ST316</t>
  </si>
  <si>
    <t>ST317</t>
  </si>
  <si>
    <t>ST318</t>
  </si>
  <si>
    <t>ST319</t>
  </si>
  <si>
    <t>ST320</t>
  </si>
  <si>
    <t>ST321</t>
  </si>
  <si>
    <t>ST322</t>
  </si>
  <si>
    <t>ST323</t>
  </si>
  <si>
    <t>ST324</t>
  </si>
  <si>
    <t>ST325</t>
  </si>
  <si>
    <t>ST326</t>
  </si>
  <si>
    <t>ST327</t>
  </si>
  <si>
    <t>ST329</t>
  </si>
  <si>
    <t>ST330</t>
  </si>
  <si>
    <t>SP128</t>
  </si>
  <si>
    <t>SP129</t>
  </si>
  <si>
    <t>SP130</t>
  </si>
  <si>
    <t>SP131</t>
  </si>
  <si>
    <t>SP132</t>
  </si>
  <si>
    <t>SP133</t>
  </si>
  <si>
    <t>SP134</t>
  </si>
  <si>
    <t>SP135</t>
  </si>
  <si>
    <t>SP136</t>
  </si>
  <si>
    <t>SP137</t>
  </si>
  <si>
    <t>SP138</t>
  </si>
  <si>
    <t>SP139</t>
  </si>
  <si>
    <t>SP140</t>
  </si>
  <si>
    <t>SP141</t>
  </si>
  <si>
    <t>SP142</t>
  </si>
  <si>
    <t>SP143</t>
  </si>
  <si>
    <t>SP144</t>
  </si>
  <si>
    <t>SP145</t>
  </si>
  <si>
    <t>SP146</t>
  </si>
  <si>
    <t>SP147</t>
  </si>
  <si>
    <t>SP148</t>
  </si>
  <si>
    <t>SP149</t>
  </si>
  <si>
    <t>SP150</t>
  </si>
  <si>
    <t>SP151</t>
  </si>
  <si>
    <t>SP152</t>
  </si>
  <si>
    <t>SP153</t>
  </si>
  <si>
    <t>SP154</t>
  </si>
  <si>
    <t>SP155</t>
  </si>
  <si>
    <t>SP156</t>
  </si>
  <si>
    <t>SP157</t>
  </si>
  <si>
    <t>SP158</t>
  </si>
  <si>
    <t>SP159</t>
  </si>
  <si>
    <t>SP161</t>
  </si>
  <si>
    <t>SP162</t>
  </si>
  <si>
    <t>SP163</t>
  </si>
  <si>
    <t>SP164</t>
  </si>
  <si>
    <t>SP165</t>
  </si>
  <si>
    <t>SP166</t>
  </si>
  <si>
    <t>INTERVENTO SPOSTATO DALLA SCHEDA B PARI SOTTO ALLA SCHEDA B SOPRA 1  a causa della variazione dei prezzi e all'aumento della durata del servizio da 3 a 5 anni</t>
  </si>
  <si>
    <t>33162100-4</t>
  </si>
  <si>
    <t>INTERVENTO SPOSTATO DALLA SCHEDA B PARI SOTTO ALLA SCHEDA B SOPRA 1 A CAUSA DELLA RIDETERMINAZIONE DEGLI IMPORTI E DELLA DURATA</t>
  </si>
  <si>
    <t>SP167</t>
  </si>
  <si>
    <t xml:space="preserve">PNRR Digitalizzazione DEA I e II Liv, ; 
</t>
  </si>
  <si>
    <t xml:space="preserve">PNRR Digitalizzazione DEA I e II Liv; AOB/ARNAS:
</t>
  </si>
  <si>
    <t>Componentistica Elettronica</t>
  </si>
  <si>
    <t>Software di Base</t>
  </si>
  <si>
    <t>ST331</t>
  </si>
  <si>
    <t>ST332</t>
  </si>
  <si>
    <t>TUTTE LE OTTO ASL + ARES: TECNOLOGIA VOIP</t>
  </si>
  <si>
    <t>Christian Sedda</t>
  </si>
  <si>
    <t>TUTTE LE OTTO ASL + ARES: CANONI TELEFONIA FISSA</t>
  </si>
  <si>
    <t>Alessandra Saddi</t>
  </si>
  <si>
    <t>TUTTE LE OTTO ASL + ARES: CANONI TELEFONIA MOBILE</t>
  </si>
  <si>
    <t xml:space="preserve">Acquisto  Postazioni di Lavoro Fisse Tutte le otto ASL </t>
  </si>
  <si>
    <t>TUTTE LE OTTO ASL + ARES: CANONI RETE DATI</t>
  </si>
  <si>
    <t>SP168</t>
  </si>
  <si>
    <t>SP169</t>
  </si>
  <si>
    <t>SP170</t>
  </si>
  <si>
    <t>SP171</t>
  </si>
  <si>
    <t>SP172</t>
  </si>
  <si>
    <t>F03990570925202200236</t>
  </si>
  <si>
    <t>ELENCO DEGLI ACQUISTI DEL PROGRAMMA CON IMPORTO TOTALE PARI O INFERIORE A 1 MILIONE DI EURO</t>
  </si>
  <si>
    <t>ELENCO DEGLI ACQUISTI DEL PROGRAMMA CON IMPORTO TOTALE SUPERIORE AD 1 MILIONE DI EURO</t>
  </si>
  <si>
    <t>INTERVENTI ADEGUAMENTO SISTEMI INFORMATIVI SANITARI AL FSE 2.0 - PNRR</t>
  </si>
  <si>
    <t>ACQUISTO COMPONENTI HW SISTEMI INFORMATIVI CLINICI</t>
  </si>
  <si>
    <t>33197000-7</t>
  </si>
  <si>
    <t>ESTENSIONE GESTORE COT</t>
  </si>
  <si>
    <t>SP173</t>
  </si>
  <si>
    <t>SP174</t>
  </si>
  <si>
    <t>SP175</t>
  </si>
  <si>
    <t>PNRR</t>
  </si>
  <si>
    <t>SC GOVERNO DELLE TECNOLOGIE SANITARIE</t>
  </si>
  <si>
    <t>RISCATTO MAMMOGRAFO LANUSEI</t>
  </si>
  <si>
    <t>B72C19000220002</t>
  </si>
  <si>
    <t>AGGIORNAMENTO ACCELERATORE NUORO</t>
  </si>
  <si>
    <t>EMG E EEG</t>
  </si>
  <si>
    <t>B72C19000250002</t>
  </si>
  <si>
    <t>33121100-5
33121300-7</t>
  </si>
  <si>
    <t>Finaziamento in fase di approvazione RAS</t>
  </si>
  <si>
    <t>ST333</t>
  </si>
  <si>
    <t>ST334</t>
  </si>
  <si>
    <t>ST335</t>
  </si>
  <si>
    <t>SISTEMI PER CHIRURGIA ENDOSCOPICA</t>
  </si>
  <si>
    <t>NOLEGGIO DEFIBRILLATORI INDOSSABILI</t>
  </si>
  <si>
    <t>DVL + stanziamento di bilancio</t>
  </si>
  <si>
    <t>Nella stima totale dei costi di acquisto sono inclusi i fabbisogni della ARNAS Brotzu (€ 1.156.865,00), della AOU Sassari (€ 462.746,00) e AOU Cagliari (€ 231.373,00). Previste circa 750 mensilità di noleggio (ogni apparecchio viene utilizzato circa 3 mesi con costo mensile circa € 3793,00). Si aggiudicherà AQ per 12 mesi con possibilità di proroga in caso di mancato esaurimento dei quantitativi massimi.</t>
  </si>
  <si>
    <t>STIMA DEI COSTI DELL'ACQUISTO
PRIMO ANNO (2023)</t>
  </si>
  <si>
    <t xml:space="preserve">STIMA DEI COSTI DELL'ACQUISTO
SECONDO ANNO (2024) </t>
  </si>
  <si>
    <t>ELISABETTA SIRIGU</t>
  </si>
  <si>
    <t>L.R. 17/2021 PER Centro Sclerosi Multipla - Proposta POR per SS Trinità e Sulcis</t>
  </si>
  <si>
    <t>DGR 48/19 NP 61 PER MACCHINARI+BILANCIO DI ESERCIZIO PER MATERIALE DI CONSUMO TRIENNALE</t>
  </si>
  <si>
    <t>BILANCIO. Riavvio nuovo contratto per scadenza precedente. NEL TOTALE è STATO INSERITO IL FABBISOGNO ESPRESSO DA aou Sassari oltre che ASL Cagliari</t>
  </si>
  <si>
    <t>SP176</t>
  </si>
  <si>
    <t>SP177</t>
  </si>
  <si>
    <r>
      <rPr>
        <b/>
        <sz val="10"/>
        <rFont val="Calibri"/>
        <family val="2"/>
      </rPr>
      <t xml:space="preserve">L'intervento ricomprende anche il fabbisogno espresso da AOU Sassari, AOU Cagliari e ARNAS Brotzu, per i seguenti importi:
 - ARNAS BROTZU: 2.250.834,00 €;
 - AOU CAGLIARI: 1.207.925,00 €;
 - AOU SASSARI: 4.000.000,00 €;
</t>
    </r>
    <r>
      <rPr>
        <sz val="10"/>
        <rFont val="Calibri"/>
        <family val="2"/>
        <charset val="1"/>
      </rPr>
      <t xml:space="preserve">
A copertura dell'intervento </t>
    </r>
    <r>
      <rPr>
        <b/>
        <sz val="10"/>
        <rFont val="Calibri"/>
        <family val="2"/>
      </rPr>
      <t>ARES</t>
    </r>
    <r>
      <rPr>
        <sz val="10"/>
        <rFont val="Calibri"/>
        <family val="2"/>
        <charset val="1"/>
      </rPr>
      <t xml:space="preserve"> sono stati richiesti finanziamenti POR FESR 2021-2027 in attesa di approvazione dalla RAS
A copertura dell'intervento </t>
    </r>
    <r>
      <rPr>
        <b/>
        <sz val="10"/>
        <rFont val="Calibri"/>
        <family val="2"/>
      </rPr>
      <t>ARNAS</t>
    </r>
    <r>
      <rPr>
        <sz val="10"/>
        <rFont val="Calibri"/>
        <family val="2"/>
        <charset val="1"/>
      </rPr>
      <t xml:space="preserve"> sono previsti: richiesti finanziamenti POR FESR 2021-2027 in attesa di approvazione dalla RAS + L. R. 22 /11/2021 n° 17 “ DISP. DI CARATTERE ISTITUZIONALE FINANZIARIO E IN MATERIA DI SVILUPPO ECON. E SOCIALE
A copertura dell'intervento </t>
    </r>
    <r>
      <rPr>
        <b/>
        <sz val="10"/>
        <rFont val="Calibri"/>
        <family val="2"/>
      </rPr>
      <t>AOU CAGLIARI</t>
    </r>
    <r>
      <rPr>
        <sz val="10"/>
        <rFont val="Calibri"/>
        <family val="2"/>
        <charset val="1"/>
      </rPr>
      <t xml:space="preserve">, sono previsti i seguenti dinanziamenti comunicati dalla stessa Azienda: Interventi già inseriti nelle precedenti programmazioni AOU Cagliari (CUI: F03108560925202300010, CUP: G39E19001480002; CUI: F03108560925202000003, CUP: G39E19001480002; CUI: F03108560925202000003, CUP: G39E19001480002; CUI: F03108560925202000003, CUP: G39E19001480002; CUI: F03108560925202000003, CUP: G39E19001480002)
A copertura dell'intervento </t>
    </r>
    <r>
      <rPr>
        <b/>
        <sz val="10"/>
        <rFont val="Calibri"/>
        <family val="2"/>
      </rPr>
      <t>AOU SASSARI</t>
    </r>
    <r>
      <rPr>
        <sz val="10"/>
        <rFont val="Calibri"/>
        <family val="2"/>
        <charset val="1"/>
      </rPr>
      <t xml:space="preserve">, sono previsti i seguenti dinanziamenti comunicati dalla stessa Azienda: FONDI SVILUPPO COESIONE 2014-2020 Piano Investimenti per il potenziamento, ammodernamento tecnologico e razionalizzazione della rete infrastrutturale di Servizi Sanitari - Fondo Sviluppo e Coesione 2014-2020 + DGR 12/21 del 07/04/2022
L'intervento contempla anche l'acquisizione di una quota parte di materiale di consumo necessario per l'utilizzo di alcuni beni il cui importo è circa 10% del valore totale dell'intervento (fabbisogno stimato per n.3 anni).
</t>
    </r>
  </si>
  <si>
    <t xml:space="preserve"> Procedura negoziata informatizzata senza pubblicazione di bando, ai sensi dell’art. 63, comma 2 lett. b) del D.Lgs. 18 aprile 2016 n. 50, per l’affidamento di MEDICINALI ED. 9 destinati alle Aziende sanitarie della Regione Sardegna - id gara 7978265 - PROROGA TECNICA – RECEPIMENTO</t>
  </si>
  <si>
    <r>
      <rPr>
        <sz val="11"/>
        <rFont val="Calibri"/>
        <family val="2"/>
      </rPr>
      <t xml:space="preserve">fornitura </t>
    </r>
    <r>
      <rPr>
        <sz val="11"/>
        <rFont val="Calibri"/>
        <family val="2"/>
        <charset val="1"/>
      </rPr>
      <t xml:space="preserve">di semilavorati antiblastici in sacche di miscele farmacologiche multidose, pluriprelievo e </t>
    </r>
    <r>
      <rPr>
        <b/>
        <sz val="11"/>
        <rFont val="Calibri"/>
        <family val="2"/>
        <charset val="1"/>
      </rPr>
      <t>servizio</t>
    </r>
    <r>
      <rPr>
        <sz val="11"/>
        <rFont val="Calibri"/>
        <family val="2"/>
        <charset val="1"/>
      </rPr>
      <t xml:space="preserve"> di controllo ambientale locali e cappe occorrente all’Unità produzione di Farmaci Antitumorali U.F.A. del P.O. San Francesco di Nuoro</t>
    </r>
  </si>
  <si>
    <r>
      <t xml:space="preserve">procedura </t>
    </r>
    <r>
      <rPr>
        <sz val="11"/>
        <rFont val="Calibri"/>
        <family val="2"/>
        <charset val="1"/>
      </rPr>
      <t>ponte filtri per prelievo, raccordi, rampe, rubinetti, sistemi di ricostituzione farmaci e tappi (dispositivi medici afferenti alle CND A04 e A07)</t>
    </r>
  </si>
  <si>
    <t xml:space="preserve">STIMA DEI COSTI DELL'ACQUISTO
SECONDO ANNO (2024)  </t>
  </si>
  <si>
    <t>ST336</t>
  </si>
  <si>
    <t>Servizio trattamento Acque Poliambulatorio di Tortolì</t>
  </si>
  <si>
    <t>41110000-3</t>
  </si>
  <si>
    <t xml:space="preserve">Fornitura di  filtri per prelievo, raccordi, rampe,rubinetti, sistemi di ricostituzione farmaci e tappi (CND A04-A07) + Sistemi di drenaggio chirurgico, sacche e sistemi di raccolta liquidi, sacche e contenitori per nutrizione ed infusione, contenitori per organi, dispositivi per somministrazione prelievo e raccolta (CND A06 -08 - 09 – 99) </t>
  </si>
  <si>
    <t>Drenaggi affidamento principale stimato ARES  in 4 anni € 7.680.947,28 Iva inclusa. Drenaggi lotti deserti  stimato ARES  in 4 anni € 4.850.000,00 iva inclus). Rampe  rubinetti stimato ARES  in 4 anni € 1.840.000,00 Iva inclusa. L'intervento è stato spostato nel2024 in quanto la gara dei drenaggi lotti deserti scade a ottobre 2023 con opzione di estensione pari al 30% e proroga di mesi 3. La spesa pro quota non è al momento determinabile; RUP modificato</t>
  </si>
  <si>
    <t>non prevista attualmente fra le iniziative del soggetto aggregatore per il 2023</t>
  </si>
  <si>
    <t xml:space="preserve">la proroga verrà spostata a dicembre 2023. L'AOU Cagliari ha iniziato con la raccolta dei fabbisogni. </t>
  </si>
  <si>
    <t xml:space="preserve"> Gara nche andrà a sostituire la ex gara medcinali 9. non prevista attualmente fra le iniziative del soggetto aggregatore per il 2023</t>
  </si>
  <si>
    <t>Fornitura, in modalità service, di sistemi diagnostici immunogenetica SC Genetica Medica-contratto ponte</t>
  </si>
  <si>
    <t>importo adeguato alla richiesta Prof.ssa Giglio e ripartito tra le due ASL interessate</t>
  </si>
  <si>
    <t>Servizio di call center del CUP, servizi di front-office e back-office</t>
  </si>
  <si>
    <t>Servizio di centralino telefonico</t>
  </si>
  <si>
    <t>SP178</t>
  </si>
  <si>
    <t>l'importo totale prevede le seguenti opzioni:
- rinnovo triennale dei servizi (3+3);
- opzione di subentro ARNAS BROTZU per 56 mesi (da 01 maggio 2025);
- opzione di subentro AOU CA per 39 mesi (da 01 ottobre 2026);
- opzione incremento fino al quinto d'obbligo;
- opzione premialità +15%  (SLA legato al rapporto telefonate/prenotazioni).</t>
  </si>
  <si>
    <t>Dipartimento SANITA'DIGITALE E INNOVAZIONE TECNOLOGICA</t>
  </si>
  <si>
    <t>Validato dal Direttore Dipartimento Acquisti</t>
  </si>
  <si>
    <t>Validato dal Direttore Dipartimento per la Sanità digitale e l'innovazione tecnologica</t>
  </si>
  <si>
    <t>ST337</t>
  </si>
  <si>
    <t>servizio di brokeraggio assicurativo lotto n. 1 - contratto ponte</t>
  </si>
  <si>
    <t>ANTONELLO PODDA</t>
  </si>
  <si>
    <t>66518100-5</t>
  </si>
  <si>
    <t>NUOVO</t>
  </si>
  <si>
    <t xml:space="preserve">CONTRATTO PONTE - COPERTURE ASSICURATIVE RCTO </t>
  </si>
  <si>
    <t>85111700-7</t>
  </si>
  <si>
    <t>SERVIZI DI PULIZIA E COMPLEMENTARI              CONTRATTO PONTE</t>
  </si>
  <si>
    <t>90910000-9</t>
  </si>
  <si>
    <t>SP179</t>
  </si>
  <si>
    <t>SP180</t>
  </si>
  <si>
    <t>SP181</t>
  </si>
  <si>
    <t>ST339</t>
  </si>
  <si>
    <t xml:space="preserve">
DELIBERAZIONE DEL DIRETTORE GENERALE N.121 DEL  30/05/2023
il contratto di che trattasi non comporta oneri a carico dell’Ente, poiché il servizio è remunerato tramite le provvigioni sulle polizze assicurative</t>
  </si>
  <si>
    <t>SP182</t>
  </si>
  <si>
    <t>Allegato II - SCHEDA C: PROGRAMMA BIENNALE DEGLI ACQUISTI DI BENI E SERVIZI 2023/2024 DELL'AMMINISTRAZIONE ARES SARDEGNA</t>
  </si>
  <si>
    <t>elenco degli interventi presenti nella prima annualità del precedente programma biennale ARES non riproposti e non avviati</t>
  </si>
  <si>
    <t>Codice Unico Intervento      CUI</t>
  </si>
  <si>
    <t>CUP</t>
  </si>
  <si>
    <t>DESCRIZIONE ACQUISTO</t>
  </si>
  <si>
    <t>IMPORTO INTERVENTO</t>
  </si>
  <si>
    <t>LIVELLO DI PRIORITA</t>
  </si>
  <si>
    <t>MOTIVO PER IL QUALE L'INTERVENTO NON E' RIPROPOSTO</t>
  </si>
  <si>
    <t>F03990570925202200097</t>
  </si>
  <si>
    <t>ANGIOGRAFO ASL CAGLIARI CARDIOLOGIA</t>
  </si>
  <si>
    <t>Acquisto non  confermato da Direzione ASL Cagliari</t>
  </si>
  <si>
    <t>F03990570925202200100</t>
  </si>
  <si>
    <t>LETTINI GINECOLOGICI</t>
  </si>
  <si>
    <t>Acquisto non confrmato  per modfica e rideterminazione fabbiosgni</t>
  </si>
  <si>
    <t>F03990570925202200212</t>
  </si>
  <si>
    <t>Procedura Aperta per la fornitura di farmaci veterinari non esclusivi</t>
  </si>
  <si>
    <t>progetto tecnico in fase di revisione da parte dei tecnici. Da rivedere sia durata che importi. eliminata e reinserita nella nuova programmazione 2023- 2024 come intervento sotto il milione</t>
  </si>
  <si>
    <t>Catetere venoso centrale picc 2</t>
  </si>
  <si>
    <t>Eliminato perché inserito in altra gara</t>
  </si>
  <si>
    <t>F03990570925202200196</t>
  </si>
  <si>
    <t xml:space="preserve">Materiale di consumo per macchine maceratrici e supporti in dotazione </t>
  </si>
  <si>
    <t>Stima costi ARES 2022 € 1342,55. i fabbisogni totali SONO SOTTO € 40.000, 00. ELIMINATO IN QUANTO   LE MACCHINE  MACERATRICI NON SONO PRESENTI IN TUTTE LE AA.SS.LL -INTERVENTO A LIVELLO ASL</t>
  </si>
  <si>
    <t>F03990570925202200192</t>
  </si>
  <si>
    <t>CANCELLERIA ADESIONE CRC gara REGIONALE  - COMPRESE BATTERIE</t>
  </si>
  <si>
    <t xml:space="preserve">ADESIONE CAT REGIONALE DA PARTE DI CIASCUNA ASL - </t>
  </si>
  <si>
    <t xml:space="preserve">F03990570925202200141 </t>
  </si>
  <si>
    <t>Contratti ponte forniture attive area laboratoristica microbiologia. Service di uno spettrofotometro di massa per identificazione rapida con tecnologia MALDI-TOF.</t>
  </si>
  <si>
    <t>intervento non più neessario perché attiene prevalentemente al noleggio apparecchiatura, non di competenza della Struttura</t>
  </si>
  <si>
    <t xml:space="preserve">F03990570925202200149 </t>
  </si>
  <si>
    <t>Fornitura in service  di un sistema analitico completo di Genotipizzazione HIV per il rilevamento di mutazioni di farmaco resistenza per il Laboratorio Analisi P.O. SS Trinità</t>
  </si>
  <si>
    <t>intervento da inserire in altro intervento (  Gara Service Biologia Molecolare)</t>
  </si>
  <si>
    <t>F03990570925202200169</t>
  </si>
  <si>
    <t>Pacemaker e defibrillatori non compresi in altre forniture (AO BROTZU, Consip, CAT)</t>
  </si>
  <si>
    <t>siamo ben coperti con i contratti derivanti da aggiudicazioni gara regionale Brotzu e CONSIP. Richieste sporadiche di qualche devices fuori da questi contratti possono essere – come accaduto già nel corrente anno – con affidamenti in ASL. C’era lo studio fatto sul TYRX (involucro antibatterico riassorbibile per la prevenzione delle infezioni CIED) che però Tassessement aveva valutato per quantitativi davvero bassi i cui corrispondenti valori possono essere gestiti in ASL. DA NON RIPROPORRE</t>
  </si>
  <si>
    <t>F03990570925202200175</t>
  </si>
  <si>
    <t xml:space="preserve">Contratto ponte fornitura sistemi elastomerici (CND A05) (nelle more della pubblicazione della gara regionale già indetta con DET n. 4027 del13/07/2021) </t>
  </si>
  <si>
    <t>Ad oggi in fase di verifica tecnica la documentaz. Nuova gara regionale. Alcune ASL hanno provveduto da se a soddisfare il fabbisogno. Non risultano altre necessità nelle more dell’aggiudicazione. INTERVENTO NON Più NECESSARIO - ELIMINATO</t>
  </si>
  <si>
    <t>F03990570925202200233</t>
  </si>
  <si>
    <t xml:space="preserve">Free  Style </t>
  </si>
  <si>
    <t>In attesa di determinazioni del CAT in merito all’assorbimento del ns. 3199 pazienti . INTERVENTO NON Più NECESSARIO</t>
  </si>
  <si>
    <t xml:space="preserve">F03990570925202200151 </t>
  </si>
  <si>
    <t>Fornitura di DM per apparecchiature Karl Storz  già in dotazione ad ATS Sardegna</t>
  </si>
  <si>
    <t>nessuna richiesta pervenuta nel corso dell'anno 2022 - intervento non più necesario</t>
  </si>
  <si>
    <t xml:space="preserve">F03990570925202200105 </t>
  </si>
  <si>
    <t>TD MDM_DESERTO LOTTO 4 RDO 2895519 INTRODUT VALVOLV</t>
  </si>
  <si>
    <t>Procedura da eliminire in quanto non più necessaria: dispositivi inseriti in altra gara.</t>
  </si>
  <si>
    <t xml:space="preserve">F03990570925202200106 </t>
  </si>
  <si>
    <t>TD MDM_DESERTO LOTTO 3 RDO 2891142 GUIDE</t>
  </si>
  <si>
    <t xml:space="preserve">F03990570925202200119 </t>
  </si>
  <si>
    <t>TD MEMIS_DESERTO LOTTO 3 RDO 2895582 SPIRALI</t>
  </si>
  <si>
    <t xml:space="preserve">F03990570925202200121 </t>
  </si>
  <si>
    <t xml:space="preserve">BIOMEDICA DISPOSITIVI MEDICI PER NCH </t>
  </si>
  <si>
    <t>Procedura da eliminire in quanto non più necessaria, d.m. non richiesti nel 2022.</t>
  </si>
  <si>
    <t xml:space="preserve">F03990570925202200122 </t>
  </si>
  <si>
    <t xml:space="preserve"> DISPOSITIVI MEDICI PER NCH - O.E INTEGRA</t>
  </si>
  <si>
    <t xml:space="preserve">F03990570925202200138 </t>
  </si>
  <si>
    <t xml:space="preserve">TD DM ANTIBLASTICI PER UFA </t>
  </si>
  <si>
    <t>Procedura da eliminare: nessuna richiesta pervenuta nell'anno corrente.</t>
  </si>
  <si>
    <t xml:space="preserve">S03990570925202200051 </t>
  </si>
  <si>
    <t>SERVIZIO DI ASSISTENZA DOMICILIARE INTEGRATA (A.D.I.)</t>
  </si>
  <si>
    <t>Eliminato perché la pratica verrà gestita in convenzione solo a conclusione della fase di "accreditamento" gestita dalla Regione</t>
  </si>
  <si>
    <t>S03990570925202200197</t>
  </si>
  <si>
    <t>PROROGHE SERVIZIO ADI -ESERCIZIO 2022</t>
  </si>
  <si>
    <t>S03990570925202200218</t>
  </si>
  <si>
    <t>DECONTAMINAZIONE SALE OPERATORIE ED ALTRI AMBULATORI</t>
  </si>
  <si>
    <t>Intervento non più necessario per cessata emergenza Covid 19</t>
  </si>
  <si>
    <t xml:space="preserve">S03990570925202200007 </t>
  </si>
  <si>
    <t>Progetto Portale Servizi OnLine UCCP PDTA</t>
  </si>
  <si>
    <t>Eliminato per rimodulazione dei sotto progetto POR-FSER</t>
  </si>
  <si>
    <t>F03990570925202300212</t>
  </si>
  <si>
    <t>F03990570925202300213</t>
  </si>
  <si>
    <t>S03990570925202300236</t>
  </si>
  <si>
    <t xml:space="preserve"> S03990570925202300237</t>
  </si>
  <si>
    <t xml:space="preserve"> S03990570925202300238</t>
  </si>
  <si>
    <t>S03990570925202300016</t>
  </si>
  <si>
    <t>F03990570925202300214</t>
  </si>
  <si>
    <t>F03990570925202300215</t>
  </si>
  <si>
    <t>F03990570925202300207</t>
  </si>
  <si>
    <t>F03990570925202300216</t>
  </si>
  <si>
    <t>F03990570925202300217</t>
  </si>
  <si>
    <t xml:space="preserve"> F03990570925202300218</t>
  </si>
  <si>
    <t>F03990570925202300219</t>
  </si>
  <si>
    <t>F03990570925202300220</t>
  </si>
  <si>
    <t>S03990570925202300239</t>
  </si>
  <si>
    <t>F03990570925202300221</t>
  </si>
  <si>
    <t>F03990570925202300206</t>
  </si>
  <si>
    <t>F03990570925202300222</t>
  </si>
  <si>
    <t>F03990570925202300223</t>
  </si>
  <si>
    <t>F03990570925202300224</t>
  </si>
  <si>
    <t>F03990570925202300225</t>
  </si>
  <si>
    <t>F03990570925202300226</t>
  </si>
  <si>
    <t>F03990570925202300227</t>
  </si>
  <si>
    <t>F03990570925202300228</t>
  </si>
  <si>
    <t>F03990570925202300229</t>
  </si>
  <si>
    <t>S03990570925202300240</t>
  </si>
  <si>
    <t>S03990570925202300241</t>
  </si>
  <si>
    <t>S03990570925202300242</t>
  </si>
  <si>
    <t>S03990570925202300243</t>
  </si>
  <si>
    <t>S03990570925202300233</t>
  </si>
  <si>
    <t>F03990570925202300230</t>
  </si>
  <si>
    <t>F03990570925202300231</t>
  </si>
  <si>
    <t>S03990570925202300244</t>
  </si>
  <si>
    <t>S03990570925202300245</t>
  </si>
  <si>
    <t>S03990570925202300246</t>
  </si>
  <si>
    <t>F03990570925202300232</t>
  </si>
  <si>
    <t xml:space="preserve"> F03990570925202300233</t>
  </si>
  <si>
    <t>F03990570925202300234</t>
  </si>
  <si>
    <t xml:space="preserve"> F03990570925202300235</t>
  </si>
  <si>
    <t xml:space="preserve"> F03990570925202300236</t>
  </si>
  <si>
    <t xml:space="preserve"> F03990570925202300237</t>
  </si>
  <si>
    <t>F03990570925202300238</t>
  </si>
  <si>
    <t>F03990570925202300239</t>
  </si>
  <si>
    <t xml:space="preserve"> F03990570925202300208</t>
  </si>
  <si>
    <t>F03990570925202300209</t>
  </si>
  <si>
    <t xml:space="preserve"> F03990570925202300240</t>
  </si>
  <si>
    <t xml:space="preserve"> F03990570925202300241</t>
  </si>
  <si>
    <t>F03990570925202300242</t>
  </si>
  <si>
    <t xml:space="preserve"> F03990570925202300210</t>
  </si>
  <si>
    <t xml:space="preserve"> F03990570925202300243</t>
  </si>
  <si>
    <t xml:space="preserve"> F03990570925202300244</t>
  </si>
  <si>
    <t>S03990570925202300247</t>
  </si>
  <si>
    <t>S03990570925202300248</t>
  </si>
  <si>
    <t>S03990570925202300249</t>
  </si>
  <si>
    <t>S03990570925202300250</t>
  </si>
  <si>
    <t>S03990570925202300251</t>
  </si>
  <si>
    <t>F03990570925202300245</t>
  </si>
  <si>
    <t>S03990570925202300253</t>
  </si>
  <si>
    <t>S03990570925202300254</t>
  </si>
  <si>
    <t xml:space="preserve"> F03990570925202300246</t>
  </si>
  <si>
    <t>S03990570925202300255</t>
  </si>
  <si>
    <t xml:space="preserve"> F03990570925202300247</t>
  </si>
  <si>
    <t>F03990570925202300248</t>
  </si>
  <si>
    <t xml:space="preserve"> S03990570925202300256</t>
  </si>
  <si>
    <t xml:space="preserve"> F03990570925202300249</t>
  </si>
  <si>
    <t xml:space="preserve"> F03990570925202300211</t>
  </si>
  <si>
    <t xml:space="preserve"> S03990570925202300257</t>
  </si>
  <si>
    <t>specialità medicinale Bosentan</t>
  </si>
  <si>
    <t>Contratto ponte fornitura dei gas medicinali e speciali e relativo servizio di trasporto e consegna recipienti mobili nei PP.OO. e territoriali dell’ASSL di Carbonia nelle more definizione della nuova gara</t>
  </si>
  <si>
    <t xml:space="preserve">Fornitura in service di sistemi di dispensatori automatici di metadone per i Servizi Dipendenze Ser. D - contratto ponte nelle more della attivazione dei nuovi contratti derivanti dall'aggiudicazione della nuova gara </t>
  </si>
  <si>
    <t>ST340</t>
  </si>
  <si>
    <t>ST341</t>
  </si>
  <si>
    <t>ST342</t>
  </si>
  <si>
    <t xml:space="preserve">Contratto Ponte Fornitura D.M. CND K, nelle more di nuova procedura di gara regionale ARES </t>
  </si>
  <si>
    <t xml:space="preserve">33162000-3 </t>
  </si>
  <si>
    <t>Contratto Ponte Fornitura D.M. CND R, nelle more di nuova procedura di gara regionale Azienda capofila AOU Cagliari</t>
  </si>
  <si>
    <t>Fornitura di dispositivi medici: sistemi di drenaggio chirurgico; sacche e sistemi di raccolta liquidi, sacche e contenitori per nutrizione ed infusione, contenitori per organi,dispositivi per somministrazione prelievo e raccolta - CNC A06-08-09-99 -  contratto ponte e attivazione opzione di proroga, nelle more dell'aggiudicazione della gara regionale ARES</t>
  </si>
  <si>
    <t xml:space="preserve">FORNITURA QUINQUENNALE IN SERVICE, DI UN SEQUENZIATORE NGS (SEQUENCING BY SYNTHESIS, SBS) NOVASEQ </t>
  </si>
  <si>
    <t>N0</t>
  </si>
  <si>
    <t>procedura da attivare solo successivamente alla richiesta della ASL Cagliari previo inserimento negli atti di  programmazione previsti dal codice dei contratti vigente</t>
  </si>
  <si>
    <t>SP183</t>
  </si>
  <si>
    <t>SP184</t>
  </si>
  <si>
    <t>SP185</t>
  </si>
  <si>
    <t>SP186</t>
  </si>
  <si>
    <t>Il Referente del Programma Dottor Antonello Podda</t>
  </si>
  <si>
    <t>IL REFERENTE DEL PROGRAMMA Dottor Antonello Podda</t>
  </si>
  <si>
    <t>Acquisti di beni e servizi non sanitari, servizi sanitari e service</t>
  </si>
  <si>
    <t xml:space="preserve">affidamento del servizio di archiviazione, magazzinaggio e movimentazione di cartelle cliniche e cartelle radiografiche della ASL Cagliari. </t>
  </si>
  <si>
    <t>SARDEGNA</t>
  </si>
  <si>
    <t>72512000-7</t>
  </si>
  <si>
    <t>ST343</t>
  </si>
  <si>
    <t>adesione convenzione centrale committenza servizio ritiro, trasporto e conferimento rifiuti speciali sanitari, pericolosi e non pericolosi</t>
  </si>
  <si>
    <t>Recepimento gara regionale sistemi meccanici di infusione</t>
  </si>
  <si>
    <t>F92005870909201800045</t>
  </si>
  <si>
    <t>SP187</t>
  </si>
  <si>
    <t>Dispositivo di decompressione discale mediante coablazione DISC NUCLEOPLASTY ARTHROCARE</t>
  </si>
  <si>
    <t>DANIELA BIANCO</t>
  </si>
  <si>
    <t>Dispositivo per denervazione con radiofrequenza STRYKER MULTIGEN II RF ABLATION</t>
  </si>
  <si>
    <t>Dispositivo di decompressione discale mediante dissoluzione tissutale con HO:YAG DISCOLUX TECHLAMED</t>
  </si>
  <si>
    <t>33190000-10</t>
  </si>
  <si>
    <r>
      <t>Sistema cifoplastica percutanea Vessel-X</t>
    </r>
    <r>
      <rPr>
        <vertAlign val="superscript"/>
        <sz val="8"/>
        <rFont val="Symbol"/>
        <family val="1"/>
        <charset val="2"/>
      </rPr>
      <t xml:space="preserve">Ò </t>
    </r>
    <r>
      <rPr>
        <sz val="11"/>
        <rFont val="Calibri"/>
        <family val="2"/>
        <scheme val="minor"/>
      </rPr>
      <t>System</t>
    </r>
    <r>
      <rPr>
        <sz val="12"/>
        <rFont val="Calibri"/>
        <family val="2"/>
        <scheme val="minor"/>
      </rPr>
      <t xml:space="preserve">  - C.M.T. Inc.</t>
    </r>
  </si>
  <si>
    <t>33190000-11</t>
  </si>
  <si>
    <t>ST344</t>
  </si>
  <si>
    <t>ST345</t>
  </si>
  <si>
    <t>ST346</t>
  </si>
  <si>
    <t>ST347</t>
  </si>
  <si>
    <t>BARBARA CONCAS</t>
  </si>
  <si>
    <t>F3990570925202200279</t>
  </si>
  <si>
    <t xml:space="preserve">S03990570925202200202 </t>
  </si>
  <si>
    <t>€ 1.033.958,75 
(prevista opzione subentro dal 01/10/2026)</t>
  </si>
  <si>
    <t>€ 1.177.155,25
(prevista opzione subentro dal 01/05/2025)</t>
  </si>
  <si>
    <t>SP188</t>
  </si>
  <si>
    <t>09310000-5</t>
  </si>
  <si>
    <t>Fornitura di energia elettrica per le utenze delle Aziende Sanitarie Regionali. Convenzione annuale Consip EE20 Lotto 7</t>
  </si>
  <si>
    <t>TESTONI GIAMPIERO</t>
  </si>
  <si>
    <t>CONVENZIONE INSERITA IN PROGRAMMAZIONE PERCHE' IN SEGUITO ALL'INCREMENTO DEI PREZZI DELLE MATERIE PRIME SONO STATE SUPERATE LE SOGLIE LIMITE</t>
  </si>
  <si>
    <t>Servizio di censimento, trasporto, selezione, isolamento, gestione in outsourcing di documentazione afferente all'archivio storico e di deposito di ARES SARDEGNA e delle Aziende Sanitarie Locali facenti capo al Servizio Sanitario Regionale Sardegna</t>
  </si>
  <si>
    <t>Costantino Saccheddu</t>
  </si>
  <si>
    <t>Daniela Carlini</t>
  </si>
  <si>
    <t>Ilaria Sanna</t>
  </si>
  <si>
    <t>Franca Puggioni</t>
  </si>
  <si>
    <t>Denise Razzaboni</t>
  </si>
  <si>
    <t>ST348</t>
  </si>
  <si>
    <t>ADESIONE A CONVENZIONE CONSIP BUONI PASTO 9  ID Sigef 2092 (LOTTO ACCESSORIO 13 - Sardegna Liguria)</t>
  </si>
  <si>
    <t>Malvina Perra</t>
  </si>
  <si>
    <t>30199770-8</t>
  </si>
  <si>
    <t>Fornitura  Metodiche Manuali - lotti deserti</t>
  </si>
  <si>
    <t>Interventi di supporto alla persona e di promozione delle autonomie in contesto domiciliare e nelle semiresidenze psichiatriche afferenti alla Asl di Cagliari</t>
  </si>
  <si>
    <t>TUTTE LE OTTO ASL + ARES: SISTEMI MULTIFUNZIONE DI STAMPA (FOTOCOPIATORI, STAMPANTI, SCANNER)</t>
  </si>
  <si>
    <t>PNRR ASL CAGLIARI: M6.C2 – 1.1.1. Ammodernamento del parco tecnologico e digitale ospedaliero (Digitalizzazione delle strutture ospedaliere (DEA Dipartimenti di Emergenza e Accettazione di Livello I e II))</t>
  </si>
  <si>
    <t>Trasporti di BENI SANITARI (ad esempio, campioni biologici, dispositivi sanitari, Antiblastici)</t>
  </si>
  <si>
    <t>Marco Spissu</t>
  </si>
  <si>
    <t>Ilaria Onorato</t>
  </si>
  <si>
    <t>ST349</t>
  </si>
  <si>
    <t>SP189</t>
  </si>
  <si>
    <t>ST350</t>
  </si>
  <si>
    <t>CONTRATTO PONTE TESORERIA</t>
  </si>
  <si>
    <t>Contratto ponte Somministrazione Lavoro</t>
  </si>
  <si>
    <t>Carlo Spiga</t>
  </si>
  <si>
    <t>Service di sistemi di Mappaggio e navigazione  cardiaca e trattamento della patologia vascolare</t>
  </si>
  <si>
    <t>DURATA DEL CONTRATTO (in mesi)</t>
  </si>
  <si>
    <t>ACQUISTO RICOMPRESO NELL'IMPORTO COMPLESSIVO DI UN LAVORO O DI ALTRA ACQUISIZIONE PRESENTE IN PROGRAMMAZIONE DI LAVORI, FORNITURE E SERVIZI (SI/NO/SI, CUI PRINCIPALE NON ANCORA ATTRIBUITO/SI, INTERVENTI O ACQUISTI DIVERSI)</t>
  </si>
  <si>
    <t>LOTTO FUNZIONALE  (SI/NO) (DA VALORIZZARE CON SI SE LA GARA RAPRRESENTA DA SOLA UN LOTTO FUNZIONALE DI UN'INTERVENTO CON ALTRI LOTTI)</t>
  </si>
  <si>
    <t>SETTORE PREVALENTE
( INDICARE forniture o servizi sulla base della prevalenza)</t>
  </si>
  <si>
    <r>
      <t>OSSIGENOTERAPIA (</t>
    </r>
    <r>
      <rPr>
        <sz val="10"/>
        <rFont val="Calibri"/>
        <family val="2"/>
      </rPr>
      <t>GARA 1 asl CAGLIARI)</t>
    </r>
    <r>
      <rPr>
        <sz val="10"/>
        <rFont val="Calibri"/>
        <family val="2"/>
        <charset val="1"/>
      </rPr>
      <t xml:space="preserve"> </t>
    </r>
    <r>
      <rPr>
        <sz val="10"/>
        <rFont val="Calibri"/>
        <family val="2"/>
      </rPr>
      <t>PROROGA 6 MESI PREVISTA IN ATTI DI GARA</t>
    </r>
  </si>
  <si>
    <r>
      <t>OSSIGENOTERAPIA (</t>
    </r>
    <r>
      <rPr>
        <sz val="10"/>
        <rFont val="Calibri"/>
        <family val="2"/>
      </rPr>
      <t>GARA 1 asl CAGLIARI)</t>
    </r>
    <r>
      <rPr>
        <sz val="10"/>
        <rFont val="Calibri"/>
        <family val="2"/>
        <charset val="1"/>
      </rPr>
      <t xml:space="preserve"> CONTRATTO PONTE </t>
    </r>
  </si>
  <si>
    <r>
      <t xml:space="preserve">SERVICE ELETTROFORESI </t>
    </r>
    <r>
      <rPr>
        <sz val="8"/>
        <rFont val="Calibri"/>
        <family val="2"/>
      </rPr>
      <t xml:space="preserve">CONTRATO PONTE </t>
    </r>
  </si>
  <si>
    <t xml:space="preserve">F03990570925202300090 </t>
  </si>
  <si>
    <t>ALLEGATO II - SCHEDA B  SECONDO AGGIORNAMENTO PROGRAMMA BIENNALE DEGLI ACQUISTI DI BENI E SERVIZI 2023/2024 DELL'AMMINISTRAZIONE ARES SARDEGNA</t>
  </si>
  <si>
    <t>ALLEGATO II - SCHEDA B SECONDO AGGIORNAMENTO PROGRAMMA BIENNALE DEGLI ACQUISTI DI BENI E SERVIZI 2023/2024 DELL'AMMINISTRAZIONE ARES SARDEGNA</t>
  </si>
  <si>
    <t>Allegato II - SCHEDA A : SECONDO AGGIORNAMENTO PROGRAMMA BIENNALE DEGLI ACQUISTI DI BENI E SERVIZI 2023/2024</t>
  </si>
  <si>
    <t xml:space="preserve">S03990570925202300235 </t>
  </si>
  <si>
    <r>
      <t>OSSIGENOTERAPIA (</t>
    </r>
    <r>
      <rPr>
        <sz val="10"/>
        <rFont val="Calibri"/>
        <family val="2"/>
      </rPr>
      <t>GARA 2)</t>
    </r>
    <r>
      <rPr>
        <sz val="10"/>
        <rFont val="Calibri"/>
        <family val="2"/>
        <charset val="1"/>
      </rPr>
      <t xml:space="preserve"> </t>
    </r>
    <r>
      <rPr>
        <sz val="10"/>
        <rFont val="Calibri"/>
        <family val="2"/>
      </rPr>
      <t>PROROGA 6 MESI PREVISTA IN ATTI DI GARA</t>
    </r>
  </si>
  <si>
    <t>ST351</t>
  </si>
  <si>
    <t>Maria Antonietta Arvai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</si>
</sst>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&quot;€ &quot;* #,##0.00_-;&quot;-€ &quot;* #,##0.00_-;_-&quot;€ &quot;* \-??_-;_-@_-"/>
    <numFmt numFmtId="165" formatCode="&quot;€ &quot;#,##0.00"/>
    <numFmt numFmtId="166" formatCode="#,##0.00&quot; €&quot;"/>
    <numFmt numFmtId="167" formatCode="_-[$€-410]\ * #,##0.00_-;\-[$€-410]\ * #,##0.00_-;_-[$€-410]\ * \-??_-;_-@_-"/>
    <numFmt numFmtId="168" formatCode="_-\€* #,##0.00_-;&quot;-€&quot;* #,##0.00_-;_-\€* \-??_-;_-@_-"/>
    <numFmt numFmtId="169" formatCode="_-* #,##0.00_-;\-* #,##0.00_-;_-* \-??_-;_-@_-"/>
    <numFmt numFmtId="170" formatCode="&quot;€ &quot;#,##0.00;&quot;-€ &quot;#,##0.00"/>
    <numFmt numFmtId="171" formatCode="0_ ;\-0\ "/>
    <numFmt numFmtId="172" formatCode="&quot;€ &quot;#,##0.00;[Red]&quot;-€ &quot;#,##0.00"/>
    <numFmt numFmtId="173" formatCode="[$€-2]\ #,##0.00;[Red]\-[$€-2]\ #,##0.00"/>
    <numFmt numFmtId="174" formatCode="_-* #,##0.00&quot; €&quot;_-;\-* #,##0.00&quot; €&quot;_-;_-* \-??&quot; €&quot;_-;_-@_-"/>
    <numFmt numFmtId="175" formatCode="&quot;€&quot;\ #,##0.00"/>
    <numFmt numFmtId="176" formatCode="_-* #,##0.00\ _€_-;\-* #,##0.00\ _€_-;_-* \-??\ _€_-;_-@_-"/>
    <numFmt numFmtId="177" formatCode="_-* #,##0.00_-;\-* #,##0.00_-;_-* &quot;-&quot;??_-;_-@_-"/>
    <numFmt numFmtId="178" formatCode="_-* #,##0.00\ [$€-410]_-;\-* #,##0.00\ [$€-410]_-;_-* &quot;-&quot;??\ [$€-410]_-;_-@_-"/>
    <numFmt numFmtId="179" formatCode="[$€-410]\ #,##0.00;[Red]\-[$€-410]\ #,##0.00"/>
    <numFmt numFmtId="180" formatCode="_-* #,##0.00\ [$€-410]_-;\-* #,##0.00\ [$€-410]_-;_-* \-??\ [$€-410]_-;_-@_-"/>
    <numFmt numFmtId="181" formatCode="_-[$€-410]\ * #,##0.00_-;\-[$€-410]\ * #,##0.00_-;_-[$€-410]\ * &quot;-&quot;??_-;_-@_-"/>
  </numFmts>
  <fonts count="53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1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name val="Calibri"/>
      <family val="2"/>
      <scheme val="minor"/>
    </font>
    <font>
      <sz val="10"/>
      <name val="Calibri"/>
      <family val="2"/>
      <charset val="1"/>
      <scheme val="minor"/>
    </font>
    <font>
      <b/>
      <sz val="10"/>
      <name val="Calibri"/>
      <family val="2"/>
    </font>
    <font>
      <sz val="1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Calibri"/>
      <family val="2"/>
      <charset val="1"/>
    </font>
    <font>
      <sz val="11"/>
      <name val="Calibri"/>
      <family val="2"/>
    </font>
    <font>
      <sz val="12.5"/>
      <name val="Calibri"/>
      <family val="2"/>
      <charset val="1"/>
    </font>
    <font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sz val="11"/>
      <name val="Calibri"/>
      <family val="2"/>
      <charset val="1"/>
      <scheme val="minor"/>
    </font>
    <font>
      <b/>
      <sz val="11"/>
      <name val="Calibri"/>
      <family val="2"/>
    </font>
    <font>
      <sz val="9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color rgb="FF000000"/>
      <name val="Calibri"/>
      <family val="2"/>
      <scheme val="minor"/>
    </font>
    <font>
      <sz val="10"/>
      <name val="Calibri Light"/>
      <family val="2"/>
    </font>
    <font>
      <sz val="11"/>
      <name val="Calibri Light"/>
      <family val="2"/>
    </font>
    <font>
      <sz val="12"/>
      <name val="Calibri"/>
      <family val="2"/>
      <charset val="1"/>
    </font>
    <font>
      <vertAlign val="superscript"/>
      <sz val="8"/>
      <name val="Symbol"/>
      <family val="1"/>
      <charset val="2"/>
    </font>
    <font>
      <sz val="12"/>
      <name val="Calibri"/>
      <family val="2"/>
      <scheme val="minor"/>
    </font>
    <font>
      <sz val="8"/>
      <name val="Calibri"/>
      <family val="2"/>
    </font>
    <font>
      <sz val="9"/>
      <name val="Calibri"/>
      <family val="2"/>
      <charset val="1"/>
    </font>
    <font>
      <sz val="10"/>
      <color theme="1"/>
      <name val="Calibri"/>
      <family val="2"/>
      <charset val="1"/>
    </font>
  </fonts>
  <fills count="21">
    <fill>
      <patternFill patternType="none"/>
    </fill>
    <fill>
      <patternFill patternType="gray125"/>
    </fill>
    <fill>
      <patternFill patternType="solid">
        <fgColor theme="0"/>
        <bgColor rgb="FFFFF5C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6E905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008000"/>
      </patternFill>
    </fill>
    <fill>
      <patternFill patternType="solid">
        <fgColor theme="0"/>
        <bgColor rgb="FFFF0000"/>
      </patternFill>
    </fill>
    <fill>
      <patternFill patternType="solid">
        <fgColor theme="0"/>
        <bgColor rgb="FFD4EA6B"/>
      </patternFill>
    </fill>
    <fill>
      <patternFill patternType="solid">
        <fgColor theme="0"/>
        <bgColor rgb="FFFF4000"/>
      </patternFill>
    </fill>
    <fill>
      <patternFill patternType="solid">
        <fgColor theme="2" tint="-9.9978637043366805E-2"/>
        <bgColor rgb="FFB4C7D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theme="9"/>
      </patternFill>
    </fill>
    <fill>
      <patternFill patternType="solid">
        <fgColor theme="0"/>
        <bgColor rgb="FFFF9900"/>
      </patternFill>
    </fill>
    <fill>
      <patternFill patternType="solid">
        <fgColor rgb="FFC0C0C0"/>
        <bgColor rgb="FFB4C7DC"/>
      </patternFill>
    </fill>
    <fill>
      <patternFill patternType="solid">
        <fgColor theme="7"/>
      </patternFill>
    </fill>
    <fill>
      <patternFill patternType="solid">
        <fgColor theme="0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57">
    <xf numFmtId="0" fontId="0" fillId="0" borderId="0"/>
    <xf numFmtId="169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0" fontId="16" fillId="0" borderId="0"/>
    <xf numFmtId="0" fontId="1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5" fillId="0" borderId="0"/>
    <xf numFmtId="0" fontId="30" fillId="0" borderId="0"/>
    <xf numFmtId="0" fontId="31" fillId="0" borderId="0"/>
    <xf numFmtId="0" fontId="30" fillId="0" borderId="0"/>
    <xf numFmtId="0" fontId="31" fillId="0" borderId="0"/>
    <xf numFmtId="0" fontId="30" fillId="0" borderId="0"/>
    <xf numFmtId="0" fontId="30" fillId="0" borderId="0"/>
    <xf numFmtId="0" fontId="31" fillId="0" borderId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76" fontId="25" fillId="0" borderId="0" applyBorder="0" applyProtection="0"/>
    <xf numFmtId="0" fontId="16" fillId="0" borderId="0"/>
    <xf numFmtId="0" fontId="16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25" fillId="0" borderId="0"/>
    <xf numFmtId="174" fontId="25" fillId="0" borderId="0" applyBorder="0" applyProtection="0"/>
    <xf numFmtId="0" fontId="13" fillId="0" borderId="0"/>
    <xf numFmtId="4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177" fontId="25" fillId="0" borderId="0" applyFont="0" applyFill="0" applyBorder="0" applyAlignment="0" applyProtection="0"/>
    <xf numFmtId="0" fontId="35" fillId="15" borderId="0" applyNumberFormat="0" applyBorder="0" applyAlignment="0" applyProtection="0"/>
    <xf numFmtId="0" fontId="36" fillId="16" borderId="0" applyNumberFormat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25" fillId="0" borderId="0" applyBorder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176" fontId="25" fillId="0" borderId="0" applyBorder="0" applyProtection="0"/>
    <xf numFmtId="176" fontId="25" fillId="0" borderId="0" applyBorder="0" applyProtection="0"/>
    <xf numFmtId="176" fontId="25" fillId="0" borderId="0" applyBorder="0" applyProtection="0"/>
    <xf numFmtId="176" fontId="25" fillId="0" borderId="0" applyBorder="0" applyProtection="0"/>
    <xf numFmtId="176" fontId="25" fillId="0" borderId="0" applyBorder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74" fontId="25" fillId="0" borderId="0" applyBorder="0" applyProtection="0"/>
    <xf numFmtId="174" fontId="25" fillId="0" borderId="0" applyBorder="0" applyProtection="0"/>
    <xf numFmtId="174" fontId="25" fillId="0" borderId="0" applyBorder="0" applyProtection="0"/>
    <xf numFmtId="174" fontId="25" fillId="0" borderId="0" applyBorder="0" applyProtection="0"/>
    <xf numFmtId="174" fontId="25" fillId="0" borderId="0" applyBorder="0" applyProtection="0"/>
    <xf numFmtId="174" fontId="25" fillId="0" borderId="0" applyBorder="0" applyProtection="0"/>
    <xf numFmtId="174" fontId="25" fillId="0" borderId="0" applyBorder="0" applyProtection="0"/>
    <xf numFmtId="0" fontId="36" fillId="19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436">
    <xf numFmtId="0" fontId="0" fillId="0" borderId="0" xfId="0"/>
    <xf numFmtId="0" fontId="25" fillId="0" borderId="0" xfId="6"/>
    <xf numFmtId="0" fontId="17" fillId="0" borderId="0" xfId="6" applyFont="1" applyAlignment="1">
      <alignment horizontal="center"/>
    </xf>
    <xf numFmtId="0" fontId="0" fillId="0" borderId="0" xfId="6" applyFont="1" applyAlignment="1"/>
    <xf numFmtId="0" fontId="17" fillId="0" borderId="1" xfId="6" applyFont="1" applyBorder="1" applyAlignment="1">
      <alignment horizontal="center" vertical="center"/>
    </xf>
    <xf numFmtId="165" fontId="19" fillId="0" borderId="1" xfId="2" applyNumberFormat="1" applyFont="1" applyBorder="1" applyAlignment="1" applyProtection="1">
      <alignment horizontal="left" vertical="center"/>
    </xf>
    <xf numFmtId="165" fontId="0" fillId="0" borderId="0" xfId="6" applyNumberFormat="1" applyFont="1" applyBorder="1" applyAlignment="1"/>
    <xf numFmtId="167" fontId="25" fillId="0" borderId="0" xfId="6" applyNumberFormat="1"/>
    <xf numFmtId="164" fontId="0" fillId="0" borderId="0" xfId="3" applyFont="1" applyBorder="1" applyAlignment="1" applyProtection="1"/>
    <xf numFmtId="0" fontId="18" fillId="0" borderId="0" xfId="6" applyFont="1"/>
    <xf numFmtId="165" fontId="23" fillId="2" borderId="1" xfId="2" applyNumberFormat="1" applyFont="1" applyFill="1" applyBorder="1" applyAlignment="1" applyProtection="1">
      <alignment horizontal="left" vertical="center"/>
    </xf>
    <xf numFmtId="165" fontId="19" fillId="3" borderId="1" xfId="2" applyNumberFormat="1" applyFont="1" applyFill="1" applyBorder="1" applyAlignment="1" applyProtection="1">
      <alignment horizontal="left" vertical="center"/>
    </xf>
    <xf numFmtId="0" fontId="23" fillId="2" borderId="1" xfId="0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 wrapText="1"/>
    </xf>
    <xf numFmtId="164" fontId="23" fillId="2" borderId="1" xfId="2" applyFont="1" applyFill="1" applyBorder="1" applyAlignment="1" applyProtection="1">
      <alignment horizontal="center" vertical="center"/>
    </xf>
    <xf numFmtId="49" fontId="23" fillId="2" borderId="1" xfId="1" applyNumberFormat="1" applyFont="1" applyFill="1" applyBorder="1" applyAlignment="1" applyProtection="1">
      <alignment horizontal="center" vertical="center"/>
    </xf>
    <xf numFmtId="0" fontId="23" fillId="4" borderId="1" xfId="0" applyFont="1" applyFill="1" applyBorder="1" applyAlignment="1">
      <alignment horizontal="left" vertical="center" wrapText="1"/>
    </xf>
    <xf numFmtId="0" fontId="23" fillId="4" borderId="1" xfId="0" applyFont="1" applyFill="1" applyBorder="1" applyAlignment="1">
      <alignment horizontal="center" vertical="center"/>
    </xf>
    <xf numFmtId="49" fontId="23" fillId="4" borderId="1" xfId="4" applyNumberFormat="1" applyFont="1" applyFill="1" applyBorder="1" applyAlignment="1">
      <alignment horizontal="center" vertical="center" wrapText="1"/>
    </xf>
    <xf numFmtId="164" fontId="23" fillId="4" borderId="1" xfId="2" applyFont="1" applyFill="1" applyBorder="1" applyAlignment="1" applyProtection="1">
      <alignment horizontal="left" vertical="center"/>
    </xf>
    <xf numFmtId="0" fontId="23" fillId="4" borderId="1" xfId="0" applyFont="1" applyFill="1" applyBorder="1" applyAlignment="1">
      <alignment horizontal="left" vertical="center"/>
    </xf>
    <xf numFmtId="0" fontId="23" fillId="4" borderId="1" xfId="4" applyFont="1" applyFill="1" applyBorder="1" applyAlignment="1">
      <alignment horizontal="center" vertical="center"/>
    </xf>
    <xf numFmtId="168" fontId="23" fillId="4" borderId="1" xfId="0" applyNumberFormat="1" applyFont="1" applyFill="1" applyBorder="1" applyAlignment="1">
      <alignment horizontal="center" vertical="center"/>
    </xf>
    <xf numFmtId="49" fontId="23" fillId="4" borderId="1" xfId="0" applyNumberFormat="1" applyFont="1" applyFill="1" applyBorder="1" applyAlignment="1">
      <alignment horizontal="center" vertical="center"/>
    </xf>
    <xf numFmtId="164" fontId="26" fillId="3" borderId="1" xfId="2" applyFont="1" applyFill="1" applyBorder="1" applyAlignment="1">
      <alignment horizontal="center" vertical="center"/>
    </xf>
    <xf numFmtId="164" fontId="23" fillId="4" borderId="1" xfId="2" applyFont="1" applyFill="1" applyBorder="1" applyAlignment="1" applyProtection="1">
      <alignment horizontal="left" vertical="center" wrapText="1"/>
    </xf>
    <xf numFmtId="0" fontId="23" fillId="9" borderId="1" xfId="0" applyFont="1" applyFill="1" applyBorder="1" applyAlignment="1">
      <alignment horizontal="center" vertical="center" wrapText="1"/>
    </xf>
    <xf numFmtId="0" fontId="23" fillId="9" borderId="1" xfId="0" applyFont="1" applyFill="1" applyBorder="1" applyAlignment="1">
      <alignment horizontal="center" vertical="center"/>
    </xf>
    <xf numFmtId="165" fontId="23" fillId="4" borderId="1" xfId="2" applyNumberFormat="1" applyFont="1" applyFill="1" applyBorder="1" applyAlignment="1" applyProtection="1">
      <alignment horizontal="left" vertical="center"/>
    </xf>
    <xf numFmtId="173" fontId="23" fillId="2" borderId="1" xfId="0" applyNumberFormat="1" applyFont="1" applyFill="1" applyBorder="1" applyAlignment="1">
      <alignment horizontal="center" vertical="center"/>
    </xf>
    <xf numFmtId="164" fontId="23" fillId="9" borderId="1" xfId="2" applyFont="1" applyFill="1" applyBorder="1" applyAlignment="1" applyProtection="1">
      <alignment horizontal="left" vertical="center"/>
    </xf>
    <xf numFmtId="49" fontId="23" fillId="2" borderId="1" xfId="2" applyNumberFormat="1" applyFont="1" applyFill="1" applyBorder="1" applyAlignment="1" applyProtection="1">
      <alignment horizontal="center" vertical="center"/>
    </xf>
    <xf numFmtId="49" fontId="23" fillId="6" borderId="1" xfId="4" applyNumberFormat="1" applyFont="1" applyFill="1" applyBorder="1" applyAlignment="1">
      <alignment horizontal="center" vertical="center" wrapText="1"/>
    </xf>
    <xf numFmtId="164" fontId="23" fillId="6" borderId="1" xfId="2" applyFont="1" applyFill="1" applyBorder="1" applyAlignment="1" applyProtection="1">
      <alignment horizontal="left" vertical="center"/>
    </xf>
    <xf numFmtId="0" fontId="23" fillId="6" borderId="1" xfId="0" applyFont="1" applyFill="1" applyBorder="1" applyAlignment="1">
      <alignment horizontal="left" vertical="center"/>
    </xf>
    <xf numFmtId="0" fontId="23" fillId="2" borderId="1" xfId="4" applyFont="1" applyFill="1" applyBorder="1" applyAlignment="1">
      <alignment horizontal="center" vertical="center"/>
    </xf>
    <xf numFmtId="49" fontId="23" fillId="2" borderId="1" xfId="4" applyNumberFormat="1" applyFont="1" applyFill="1" applyBorder="1" applyAlignment="1">
      <alignment horizontal="center" vertical="center" wrapText="1"/>
    </xf>
    <xf numFmtId="168" fontId="23" fillId="2" borderId="1" xfId="0" applyNumberFormat="1" applyFont="1" applyFill="1" applyBorder="1" applyAlignment="1">
      <alignment horizontal="center" vertical="center"/>
    </xf>
    <xf numFmtId="171" fontId="23" fillId="2" borderId="1" xfId="0" applyNumberFormat="1" applyFont="1" applyFill="1" applyBorder="1" applyAlignment="1">
      <alignment horizontal="center" vertical="center"/>
    </xf>
    <xf numFmtId="0" fontId="23" fillId="10" borderId="1" xfId="0" applyFont="1" applyFill="1" applyBorder="1" applyAlignment="1">
      <alignment horizontal="center" vertical="center" wrapText="1"/>
    </xf>
    <xf numFmtId="0" fontId="23" fillId="10" borderId="1" xfId="0" applyFont="1" applyFill="1" applyBorder="1" applyAlignment="1">
      <alignment horizontal="center" vertical="center"/>
    </xf>
    <xf numFmtId="164" fontId="23" fillId="10" borderId="1" xfId="2" applyFont="1" applyFill="1" applyBorder="1" applyAlignment="1" applyProtection="1">
      <alignment horizontal="left" vertical="center" wrapText="1"/>
    </xf>
    <xf numFmtId="49" fontId="23" fillId="4" borderId="1" xfId="0" applyNumberFormat="1" applyFont="1" applyFill="1" applyBorder="1" applyAlignment="1">
      <alignment horizontal="center" vertical="center" wrapText="1"/>
    </xf>
    <xf numFmtId="166" fontId="23" fillId="2" borderId="1" xfId="7" applyNumberFormat="1" applyFont="1" applyFill="1" applyBorder="1" applyAlignment="1">
      <alignment vertical="center"/>
    </xf>
    <xf numFmtId="164" fontId="23" fillId="2" borderId="1" xfId="2" applyFont="1" applyFill="1" applyBorder="1" applyAlignment="1" applyProtection="1">
      <alignment horizontal="left" vertical="center"/>
    </xf>
    <xf numFmtId="164" fontId="23" fillId="2" borderId="1" xfId="2" applyFont="1" applyFill="1" applyBorder="1" applyAlignment="1" applyProtection="1">
      <alignment horizontal="left" vertical="center" wrapText="1"/>
    </xf>
    <xf numFmtId="4" fontId="23" fillId="2" borderId="1" xfId="2" applyNumberFormat="1" applyFont="1" applyFill="1" applyBorder="1" applyAlignment="1" applyProtection="1">
      <alignment horizontal="center" vertical="center"/>
    </xf>
    <xf numFmtId="164" fontId="23" fillId="11" borderId="1" xfId="2" applyFont="1" applyFill="1" applyBorder="1" applyAlignment="1" applyProtection="1">
      <alignment horizontal="center" vertical="center" wrapText="1"/>
    </xf>
    <xf numFmtId="0" fontId="23" fillId="11" borderId="1" xfId="0" applyFont="1" applyFill="1" applyBorder="1" applyAlignment="1">
      <alignment horizontal="center" vertical="center"/>
    </xf>
    <xf numFmtId="168" fontId="23" fillId="11" borderId="1" xfId="0" applyNumberFormat="1" applyFont="1" applyFill="1" applyBorder="1" applyAlignment="1">
      <alignment horizontal="center" vertical="center"/>
    </xf>
    <xf numFmtId="168" fontId="23" fillId="11" borderId="1" xfId="0" applyNumberFormat="1" applyFont="1" applyFill="1" applyBorder="1" applyAlignment="1">
      <alignment horizontal="center" vertical="center" wrapText="1"/>
    </xf>
    <xf numFmtId="165" fontId="23" fillId="6" borderId="1" xfId="2" applyNumberFormat="1" applyFont="1" applyFill="1" applyBorder="1" applyAlignment="1" applyProtection="1">
      <alignment horizontal="left" vertical="center"/>
    </xf>
    <xf numFmtId="0" fontId="23" fillId="10" borderId="1" xfId="0" applyFont="1" applyFill="1" applyBorder="1" applyAlignment="1">
      <alignment horizontal="left" vertical="center" wrapText="1"/>
    </xf>
    <xf numFmtId="168" fontId="23" fillId="2" borderId="1" xfId="0" applyNumberFormat="1" applyFont="1" applyFill="1" applyBorder="1" applyAlignment="1">
      <alignment horizontal="center" vertical="center" wrapText="1"/>
    </xf>
    <xf numFmtId="0" fontId="24" fillId="11" borderId="1" xfId="0" applyFont="1" applyFill="1" applyBorder="1" applyAlignment="1">
      <alignment horizontal="center" vertical="center" wrapText="1"/>
    </xf>
    <xf numFmtId="165" fontId="23" fillId="10" borderId="1" xfId="2" applyNumberFormat="1" applyFont="1" applyFill="1" applyBorder="1" applyAlignment="1" applyProtection="1">
      <alignment horizontal="left" vertical="center" wrapText="1"/>
    </xf>
    <xf numFmtId="164" fontId="23" fillId="11" borderId="1" xfId="2" applyFont="1" applyFill="1" applyBorder="1" applyAlignment="1" applyProtection="1">
      <alignment horizontal="left" vertical="center"/>
    </xf>
    <xf numFmtId="164" fontId="23" fillId="11" borderId="1" xfId="2" applyFont="1" applyFill="1" applyBorder="1" applyAlignment="1" applyProtection="1">
      <alignment horizontal="left" vertical="center" wrapText="1"/>
    </xf>
    <xf numFmtId="171" fontId="23" fillId="4" borderId="1" xfId="0" applyNumberFormat="1" applyFont="1" applyFill="1" applyBorder="1" applyAlignment="1">
      <alignment horizontal="center" vertical="center"/>
    </xf>
    <xf numFmtId="171" fontId="23" fillId="4" borderId="1" xfId="0" applyNumberFormat="1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left" vertical="top" wrapText="1"/>
    </xf>
    <xf numFmtId="0" fontId="19" fillId="6" borderId="1" xfId="7" applyFont="1" applyFill="1" applyBorder="1" applyAlignment="1">
      <alignment horizontal="center" vertical="center" wrapText="1"/>
    </xf>
    <xf numFmtId="175" fontId="26" fillId="3" borderId="1" xfId="2" applyNumberFormat="1" applyFont="1" applyFill="1" applyBorder="1" applyAlignment="1">
      <alignment horizontal="left" vertical="center"/>
    </xf>
    <xf numFmtId="164" fontId="26" fillId="3" borderId="1" xfId="2" applyFont="1" applyFill="1" applyBorder="1" applyAlignment="1">
      <alignment horizontal="left" vertical="center"/>
    </xf>
    <xf numFmtId="0" fontId="23" fillId="2" borderId="1" xfId="9" applyFont="1" applyFill="1" applyBorder="1" applyAlignment="1">
      <alignment horizontal="center" vertical="center" wrapText="1"/>
    </xf>
    <xf numFmtId="0" fontId="19" fillId="6" borderId="1" xfId="4" applyFont="1" applyFill="1" applyBorder="1" applyAlignment="1">
      <alignment horizontal="center" vertical="center" wrapText="1"/>
    </xf>
    <xf numFmtId="0" fontId="23" fillId="2" borderId="1" xfId="7" applyFont="1" applyFill="1" applyBorder="1" applyAlignment="1">
      <alignment horizontal="center" vertical="center"/>
    </xf>
    <xf numFmtId="175" fontId="29" fillId="3" borderId="1" xfId="2" applyNumberFormat="1" applyFont="1" applyFill="1" applyBorder="1" applyAlignment="1">
      <alignment horizontal="left" vertical="center"/>
    </xf>
    <xf numFmtId="164" fontId="23" fillId="2" borderId="1" xfId="2" applyFont="1" applyFill="1" applyBorder="1" applyAlignment="1" applyProtection="1">
      <alignment horizontal="center" vertical="center" wrapText="1"/>
    </xf>
    <xf numFmtId="0" fontId="23" fillId="7" borderId="1" xfId="0" applyFont="1" applyFill="1" applyBorder="1" applyAlignment="1">
      <alignment horizontal="center" vertical="center" wrapText="1"/>
    </xf>
    <xf numFmtId="44" fontId="23" fillId="7" borderId="1" xfId="2" applyNumberFormat="1" applyFont="1" applyFill="1" applyBorder="1" applyAlignment="1">
      <alignment horizontal="center" vertical="center" wrapText="1"/>
    </xf>
    <xf numFmtId="0" fontId="23" fillId="7" borderId="2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23" fillId="2" borderId="2" xfId="4" applyFont="1" applyFill="1" applyBorder="1" applyAlignment="1">
      <alignment horizontal="center" vertical="center" wrapText="1"/>
    </xf>
    <xf numFmtId="49" fontId="22" fillId="12" borderId="1" xfId="0" applyNumberFormat="1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/>
    </xf>
    <xf numFmtId="0" fontId="23" fillId="3" borderId="1" xfId="35" applyFont="1" applyFill="1" applyBorder="1" applyAlignment="1">
      <alignment horizontal="center" vertical="center" wrapText="1"/>
    </xf>
    <xf numFmtId="0" fontId="23" fillId="3" borderId="1" xfId="9" applyFont="1" applyFill="1" applyBorder="1" applyAlignment="1">
      <alignment horizontal="center" vertical="center" wrapText="1"/>
    </xf>
    <xf numFmtId="0" fontId="23" fillId="3" borderId="1" xfId="35" applyFont="1" applyFill="1" applyBorder="1" applyAlignment="1">
      <alignment horizontal="center" vertical="center"/>
    </xf>
    <xf numFmtId="165" fontId="23" fillId="3" borderId="1" xfId="36" applyNumberFormat="1" applyFont="1" applyFill="1" applyBorder="1" applyAlignment="1" applyProtection="1">
      <alignment horizontal="left" vertical="center"/>
    </xf>
    <xf numFmtId="49" fontId="23" fillId="3" borderId="1" xfId="4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165" fontId="23" fillId="3" borderId="1" xfId="2" applyNumberFormat="1" applyFont="1" applyFill="1" applyBorder="1" applyAlignment="1" applyProtection="1">
      <alignment horizontal="left" vertical="center"/>
    </xf>
    <xf numFmtId="164" fontId="23" fillId="3" borderId="1" xfId="2" applyFont="1" applyFill="1" applyBorder="1" applyAlignment="1" applyProtection="1">
      <alignment horizontal="left" vertical="center"/>
    </xf>
    <xf numFmtId="0" fontId="23" fillId="11" borderId="1" xfId="0" applyFont="1" applyFill="1" applyBorder="1" applyAlignment="1">
      <alignment horizontal="center" vertical="center" wrapText="1"/>
    </xf>
    <xf numFmtId="165" fontId="19" fillId="6" borderId="1" xfId="0" applyNumberFormat="1" applyFont="1" applyFill="1" applyBorder="1" applyAlignment="1">
      <alignment horizontal="center" vertical="center" wrapText="1"/>
    </xf>
    <xf numFmtId="0" fontId="19" fillId="3" borderId="0" xfId="0" applyFont="1" applyFill="1"/>
    <xf numFmtId="165" fontId="23" fillId="7" borderId="1" xfId="2" applyNumberFormat="1" applyFont="1" applyFill="1" applyBorder="1" applyAlignment="1" applyProtection="1">
      <alignment horizontal="center" vertical="center"/>
    </xf>
    <xf numFmtId="1" fontId="23" fillId="6" borderId="1" xfId="0" applyNumberFormat="1" applyFont="1" applyFill="1" applyBorder="1" applyAlignment="1">
      <alignment horizontal="center" vertical="center" wrapText="1"/>
    </xf>
    <xf numFmtId="178" fontId="23" fillId="6" borderId="1" xfId="0" applyNumberFormat="1" applyFont="1" applyFill="1" applyBorder="1" applyAlignment="1">
      <alignment horizontal="center" vertical="center" wrapText="1"/>
    </xf>
    <xf numFmtId="0" fontId="23" fillId="4" borderId="1" xfId="4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vertical="center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7" borderId="1" xfId="2" applyNumberFormat="1" applyFont="1" applyFill="1" applyBorder="1" applyAlignment="1" applyProtection="1">
      <alignment horizontal="left" vertical="center"/>
    </xf>
    <xf numFmtId="0" fontId="23" fillId="2" borderId="1" xfId="0" applyFont="1" applyFill="1" applyBorder="1" applyAlignment="1">
      <alignment horizontal="left" vertical="center" wrapText="1"/>
    </xf>
    <xf numFmtId="0" fontId="29" fillId="2" borderId="1" xfId="0" applyFont="1" applyFill="1" applyBorder="1" applyAlignment="1">
      <alignment horizontal="left" vertical="center" wrapText="1"/>
    </xf>
    <xf numFmtId="0" fontId="0" fillId="0" borderId="0" xfId="0"/>
    <xf numFmtId="0" fontId="23" fillId="6" borderId="1" xfId="0" applyFont="1" applyFill="1" applyBorder="1" applyAlignment="1">
      <alignment horizontal="left" vertical="center" wrapText="1"/>
    </xf>
    <xf numFmtId="165" fontId="23" fillId="6" borderId="1" xfId="0" applyNumberFormat="1" applyFont="1" applyFill="1" applyBorder="1" applyAlignment="1">
      <alignment horizontal="center" vertical="center" wrapText="1"/>
    </xf>
    <xf numFmtId="0" fontId="23" fillId="3" borderId="1" xfId="4" applyFont="1" applyFill="1" applyBorder="1" applyAlignment="1">
      <alignment horizontal="center" vertical="center" wrapText="1"/>
    </xf>
    <xf numFmtId="165" fontId="23" fillId="10" borderId="1" xfId="0" applyNumberFormat="1" applyFont="1" applyFill="1" applyBorder="1" applyAlignment="1">
      <alignment horizontal="center" vertical="center" wrapText="1"/>
    </xf>
    <xf numFmtId="172" fontId="23" fillId="10" borderId="1" xfId="0" applyNumberFormat="1" applyFont="1" applyFill="1" applyBorder="1" applyAlignment="1">
      <alignment horizontal="center" vertical="center" wrapText="1"/>
    </xf>
    <xf numFmtId="165" fontId="23" fillId="10" borderId="1" xfId="0" applyNumberFormat="1" applyFont="1" applyFill="1" applyBorder="1" applyAlignment="1">
      <alignment horizontal="left" vertical="center" wrapText="1"/>
    </xf>
    <xf numFmtId="171" fontId="23" fillId="2" borderId="1" xfId="0" applyNumberFormat="1" applyFont="1" applyFill="1" applyBorder="1" applyAlignment="1">
      <alignment horizontal="left" vertical="center"/>
    </xf>
    <xf numFmtId="0" fontId="29" fillId="2" borderId="1" xfId="0" applyFont="1" applyFill="1" applyBorder="1" applyAlignment="1">
      <alignment horizontal="center" vertical="center" wrapText="1"/>
    </xf>
    <xf numFmtId="0" fontId="29" fillId="2" borderId="1" xfId="4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168" fontId="29" fillId="2" borderId="1" xfId="0" applyNumberFormat="1" applyFont="1" applyFill="1" applyBorder="1" applyAlignment="1">
      <alignment horizontal="center" vertical="center"/>
    </xf>
    <xf numFmtId="168" fontId="23" fillId="3" borderId="1" xfId="0" applyNumberFormat="1" applyFont="1" applyFill="1" applyBorder="1" applyAlignment="1">
      <alignment horizontal="center" vertical="center" wrapText="1"/>
    </xf>
    <xf numFmtId="165" fontId="23" fillId="5" borderId="1" xfId="2" applyNumberFormat="1" applyFont="1" applyFill="1" applyBorder="1" applyAlignment="1" applyProtection="1">
      <alignment vertical="center"/>
    </xf>
    <xf numFmtId="168" fontId="23" fillId="4" borderId="1" xfId="0" applyNumberFormat="1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/>
    </xf>
    <xf numFmtId="165" fontId="23" fillId="6" borderId="1" xfId="2" applyNumberFormat="1" applyFont="1" applyFill="1" applyBorder="1" applyAlignment="1" applyProtection="1">
      <alignment horizontal="left" vertical="center" wrapText="1"/>
    </xf>
    <xf numFmtId="164" fontId="23" fillId="6" borderId="1" xfId="2" applyFont="1" applyFill="1" applyBorder="1" applyAlignment="1" applyProtection="1">
      <alignment horizontal="left" vertical="center" wrapText="1"/>
    </xf>
    <xf numFmtId="49" fontId="23" fillId="6" borderId="1" xfId="2" applyNumberFormat="1" applyFont="1" applyFill="1" applyBorder="1" applyAlignment="1" applyProtection="1">
      <alignment horizontal="center" vertical="center" wrapText="1"/>
    </xf>
    <xf numFmtId="170" fontId="23" fillId="2" borderId="1" xfId="2" applyNumberFormat="1" applyFont="1" applyFill="1" applyBorder="1" applyAlignment="1" applyProtection="1">
      <alignment horizontal="left" vertical="center"/>
    </xf>
    <xf numFmtId="0" fontId="23" fillId="2" borderId="1" xfId="4" applyFont="1" applyFill="1" applyBorder="1" applyAlignment="1">
      <alignment horizontal="center" vertical="center" wrapText="1"/>
    </xf>
    <xf numFmtId="1" fontId="19" fillId="6" borderId="1" xfId="0" applyNumberFormat="1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left" vertical="center" wrapText="1"/>
    </xf>
    <xf numFmtId="0" fontId="23" fillId="4" borderId="1" xfId="0" applyFont="1" applyFill="1" applyBorder="1" applyAlignment="1">
      <alignment horizontal="center" vertical="center" wrapText="1"/>
    </xf>
    <xf numFmtId="170" fontId="23" fillId="2" borderId="1" xfId="2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/>
    <xf numFmtId="0" fontId="23" fillId="6" borderId="2" xfId="0" applyFont="1" applyFill="1" applyBorder="1" applyAlignment="1">
      <alignment horizontal="center" vertical="center" wrapText="1"/>
    </xf>
    <xf numFmtId="0" fontId="23" fillId="6" borderId="2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 wrapText="1"/>
    </xf>
    <xf numFmtId="0" fontId="29" fillId="6" borderId="1" xfId="0" applyFont="1" applyFill="1" applyBorder="1" applyAlignment="1">
      <alignment horizontal="left" vertical="center" wrapText="1"/>
    </xf>
    <xf numFmtId="0" fontId="22" fillId="3" borderId="1" xfId="0" applyFont="1" applyFill="1" applyBorder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center" vertical="center" wrapText="1"/>
    </xf>
    <xf numFmtId="164" fontId="23" fillId="3" borderId="1" xfId="2" applyFont="1" applyFill="1" applyBorder="1" applyAlignment="1" applyProtection="1">
      <alignment horizontal="center" vertical="center"/>
    </xf>
    <xf numFmtId="175" fontId="23" fillId="3" borderId="1" xfId="2" applyNumberFormat="1" applyFont="1" applyFill="1" applyBorder="1" applyAlignment="1" applyProtection="1">
      <alignment horizontal="left" vertical="center"/>
    </xf>
    <xf numFmtId="166" fontId="23" fillId="3" borderId="1" xfId="7" applyNumberFormat="1" applyFont="1" applyFill="1" applyBorder="1" applyAlignment="1">
      <alignment vertical="center"/>
    </xf>
    <xf numFmtId="0" fontId="23" fillId="3" borderId="1" xfId="4" applyFont="1" applyFill="1" applyBorder="1" applyAlignment="1">
      <alignment horizontal="center" vertical="center"/>
    </xf>
    <xf numFmtId="168" fontId="23" fillId="3" borderId="1" xfId="0" applyNumberFormat="1" applyFont="1" applyFill="1" applyBorder="1" applyAlignment="1">
      <alignment horizontal="center" vertical="center"/>
    </xf>
    <xf numFmtId="170" fontId="23" fillId="3" borderId="1" xfId="2" applyNumberFormat="1" applyFont="1" applyFill="1" applyBorder="1" applyAlignment="1" applyProtection="1">
      <alignment horizontal="left" vertical="center"/>
    </xf>
    <xf numFmtId="0" fontId="27" fillId="3" borderId="1" xfId="0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center"/>
    </xf>
    <xf numFmtId="0" fontId="23" fillId="3" borderId="1" xfId="0" applyFont="1" applyFill="1" applyBorder="1" applyAlignment="1">
      <alignment horizontal="justify" vertical="center" wrapText="1"/>
    </xf>
    <xf numFmtId="0" fontId="23" fillId="3" borderId="1" xfId="5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top" wrapText="1"/>
    </xf>
    <xf numFmtId="175" fontId="27" fillId="3" borderId="1" xfId="2" applyNumberFormat="1" applyFont="1" applyFill="1" applyBorder="1" applyAlignment="1">
      <alignment horizontal="left" vertical="center"/>
    </xf>
    <xf numFmtId="173" fontId="23" fillId="3" borderId="1" xfId="0" applyNumberFormat="1" applyFont="1" applyFill="1" applyBorder="1" applyAlignment="1">
      <alignment horizontal="center" vertical="center"/>
    </xf>
    <xf numFmtId="173" fontId="23" fillId="3" borderId="1" xfId="0" applyNumberFormat="1" applyFont="1" applyFill="1" applyBorder="1" applyAlignment="1">
      <alignment horizontal="right" vertical="center" wrapText="1"/>
    </xf>
    <xf numFmtId="0" fontId="19" fillId="3" borderId="1" xfId="0" applyFont="1" applyFill="1" applyBorder="1" applyAlignment="1">
      <alignment vertical="center" wrapText="1"/>
    </xf>
    <xf numFmtId="166" fontId="23" fillId="3" borderId="1" xfId="0" applyNumberFormat="1" applyFont="1" applyFill="1" applyBorder="1" applyAlignment="1">
      <alignment vertical="center"/>
    </xf>
    <xf numFmtId="165" fontId="23" fillId="3" borderId="1" xfId="0" applyNumberFormat="1" applyFont="1" applyFill="1" applyBorder="1" applyAlignment="1">
      <alignment horizontal="center" vertical="center"/>
    </xf>
    <xf numFmtId="164" fontId="23" fillId="3" borderId="1" xfId="2" applyFont="1" applyFill="1" applyBorder="1" applyAlignment="1" applyProtection="1">
      <alignment horizontal="left" vertical="center" wrapText="1"/>
    </xf>
    <xf numFmtId="0" fontId="32" fillId="3" borderId="1" xfId="0" applyFont="1" applyFill="1" applyBorder="1" applyAlignment="1">
      <alignment wrapText="1"/>
    </xf>
    <xf numFmtId="0" fontId="32" fillId="3" borderId="1" xfId="0" applyFont="1" applyFill="1" applyBorder="1" applyAlignment="1">
      <alignment vertical="center" wrapText="1"/>
    </xf>
    <xf numFmtId="0" fontId="22" fillId="3" borderId="1" xfId="4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vertical="center" wrapText="1"/>
    </xf>
    <xf numFmtId="164" fontId="23" fillId="3" borderId="1" xfId="2" applyNumberFormat="1" applyFont="1" applyFill="1" applyBorder="1" applyAlignment="1" applyProtection="1">
      <alignment vertical="center"/>
    </xf>
    <xf numFmtId="0" fontId="23" fillId="3" borderId="1" xfId="0" applyFont="1" applyFill="1" applyBorder="1" applyAlignment="1">
      <alignment vertical="center"/>
    </xf>
    <xf numFmtId="165" fontId="23" fillId="3" borderId="1" xfId="2" applyNumberFormat="1" applyFont="1" applyFill="1" applyBorder="1" applyAlignment="1" applyProtection="1">
      <alignment vertical="center"/>
    </xf>
    <xf numFmtId="0" fontId="19" fillId="3" borderId="1" xfId="0" applyFont="1" applyFill="1" applyBorder="1"/>
    <xf numFmtId="0" fontId="19" fillId="3" borderId="1" xfId="0" applyFont="1" applyFill="1" applyBorder="1" applyAlignment="1">
      <alignment horizontal="center"/>
    </xf>
    <xf numFmtId="0" fontId="19" fillId="3" borderId="1" xfId="0" applyFont="1" applyFill="1" applyBorder="1" applyAlignment="1"/>
    <xf numFmtId="0" fontId="19" fillId="3" borderId="1" xfId="0" applyFont="1" applyFill="1" applyBorder="1" applyAlignment="1">
      <alignment wrapText="1"/>
    </xf>
    <xf numFmtId="0" fontId="23" fillId="3" borderId="6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164" fontId="23" fillId="5" borderId="1" xfId="2" applyFont="1" applyFill="1" applyBorder="1" applyAlignment="1" applyProtection="1">
      <alignment horizontal="left" vertical="center" wrapText="1"/>
    </xf>
    <xf numFmtId="0" fontId="23" fillId="5" borderId="1" xfId="0" applyFont="1" applyFill="1" applyBorder="1" applyAlignment="1">
      <alignment horizontal="left" vertical="center" wrapText="1"/>
    </xf>
    <xf numFmtId="0" fontId="23" fillId="3" borderId="1" xfId="5" applyFont="1" applyFill="1" applyBorder="1" applyAlignment="1">
      <alignment horizontal="left" vertical="center" wrapText="1"/>
    </xf>
    <xf numFmtId="165" fontId="23" fillId="6" borderId="1" xfId="2" applyNumberFormat="1" applyFont="1" applyFill="1" applyBorder="1" applyAlignment="1" applyProtection="1">
      <alignment horizontal="center" vertical="center" wrapText="1"/>
    </xf>
    <xf numFmtId="164" fontId="23" fillId="6" borderId="1" xfId="2" applyFont="1" applyFill="1" applyBorder="1" applyAlignment="1" applyProtection="1">
      <alignment horizontal="center" vertical="center" wrapText="1"/>
    </xf>
    <xf numFmtId="165" fontId="23" fillId="5" borderId="1" xfId="2" applyNumberFormat="1" applyFont="1" applyFill="1" applyBorder="1" applyAlignment="1" applyProtection="1">
      <alignment horizontal="left" vertical="center"/>
    </xf>
    <xf numFmtId="165" fontId="23" fillId="3" borderId="1" xfId="2" applyNumberFormat="1" applyFont="1" applyFill="1" applyBorder="1" applyAlignment="1" applyProtection="1">
      <alignment horizontal="right" vertical="center"/>
    </xf>
    <xf numFmtId="0" fontId="37" fillId="3" borderId="1" xfId="74" applyFont="1" applyFill="1" applyBorder="1" applyAlignment="1">
      <alignment horizontal="center" vertical="center" wrapText="1"/>
    </xf>
    <xf numFmtId="164" fontId="37" fillId="3" borderId="1" xfId="74" applyNumberFormat="1" applyFont="1" applyFill="1" applyBorder="1" applyAlignment="1">
      <alignment horizontal="left" vertical="center"/>
    </xf>
    <xf numFmtId="165" fontId="37" fillId="3" borderId="1" xfId="74" applyNumberFormat="1" applyFont="1" applyFill="1" applyBorder="1" applyAlignment="1" applyProtection="1">
      <alignment horizontal="left" vertical="center"/>
    </xf>
    <xf numFmtId="0" fontId="37" fillId="3" borderId="1" xfId="74" applyFont="1" applyFill="1" applyBorder="1" applyAlignment="1">
      <alignment horizontal="left" vertical="center" wrapText="1"/>
    </xf>
    <xf numFmtId="0" fontId="23" fillId="3" borderId="4" xfId="0" applyFont="1" applyFill="1" applyBorder="1" applyAlignment="1">
      <alignment horizontal="left" vertical="center" wrapText="1"/>
    </xf>
    <xf numFmtId="0" fontId="23" fillId="3" borderId="4" xfId="0" applyFont="1" applyFill="1" applyBorder="1" applyAlignment="1">
      <alignment horizontal="center" vertical="center" wrapText="1"/>
    </xf>
    <xf numFmtId="166" fontId="23" fillId="3" borderId="4" xfId="0" applyNumberFormat="1" applyFont="1" applyFill="1" applyBorder="1" applyAlignment="1">
      <alignment vertical="center"/>
    </xf>
    <xf numFmtId="179" fontId="23" fillId="3" borderId="1" xfId="0" applyNumberFormat="1" applyFont="1" applyFill="1" applyBorder="1" applyAlignment="1">
      <alignment vertical="center"/>
    </xf>
    <xf numFmtId="179" fontId="23" fillId="3" borderId="4" xfId="0" applyNumberFormat="1" applyFont="1" applyFill="1" applyBorder="1" applyAlignment="1">
      <alignment vertical="center"/>
    </xf>
    <xf numFmtId="165" fontId="23" fillId="3" borderId="1" xfId="0" applyNumberFormat="1" applyFont="1" applyFill="1" applyBorder="1" applyAlignment="1" applyProtection="1">
      <alignment horizontal="right" vertical="center"/>
    </xf>
    <xf numFmtId="165" fontId="23" fillId="3" borderId="6" xfId="2" applyNumberFormat="1" applyFont="1" applyFill="1" applyBorder="1" applyAlignment="1" applyProtection="1">
      <alignment horizontal="right" vertical="center"/>
    </xf>
    <xf numFmtId="173" fontId="23" fillId="3" borderId="1" xfId="0" applyNumberFormat="1" applyFont="1" applyFill="1" applyBorder="1" applyAlignment="1">
      <alignment vertical="center"/>
    </xf>
    <xf numFmtId="165" fontId="23" fillId="5" borderId="1" xfId="2" applyNumberFormat="1" applyFont="1" applyFill="1" applyBorder="1" applyAlignment="1" applyProtection="1">
      <alignment horizontal="right" vertical="center"/>
    </xf>
    <xf numFmtId="175" fontId="23" fillId="3" borderId="1" xfId="0" applyNumberFormat="1" applyFont="1" applyFill="1" applyBorder="1" applyAlignment="1">
      <alignment horizontal="left" vertical="center"/>
    </xf>
    <xf numFmtId="1" fontId="19" fillId="5" borderId="1" xfId="0" applyNumberFormat="1" applyFont="1" applyFill="1" applyBorder="1" applyAlignment="1">
      <alignment horizontal="center" vertical="center" wrapText="1"/>
    </xf>
    <xf numFmtId="165" fontId="23" fillId="3" borderId="1" xfId="2" applyNumberFormat="1" applyFont="1" applyFill="1" applyBorder="1" applyAlignment="1" applyProtection="1">
      <alignment horizontal="left" vertical="center" wrapText="1"/>
    </xf>
    <xf numFmtId="0" fontId="23" fillId="3" borderId="2" xfId="2" applyNumberFormat="1" applyFont="1" applyFill="1" applyBorder="1" applyAlignment="1" applyProtection="1">
      <alignment horizontal="center" vertical="center" wrapText="1"/>
    </xf>
    <xf numFmtId="168" fontId="23" fillId="3" borderId="9" xfId="0" applyNumberFormat="1" applyFont="1" applyFill="1" applyBorder="1" applyAlignment="1">
      <alignment horizontal="center" vertical="center" wrapText="1"/>
    </xf>
    <xf numFmtId="168" fontId="23" fillId="3" borderId="2" xfId="0" applyNumberFormat="1" applyFont="1" applyFill="1" applyBorder="1" applyAlignment="1">
      <alignment horizontal="center" vertical="center" wrapText="1"/>
    </xf>
    <xf numFmtId="1" fontId="19" fillId="3" borderId="1" xfId="0" applyNumberFormat="1" applyFont="1" applyFill="1" applyBorder="1" applyAlignment="1">
      <alignment horizontal="center" vertical="center" wrapText="1"/>
    </xf>
    <xf numFmtId="0" fontId="23" fillId="3" borderId="1" xfId="2" applyNumberFormat="1" applyFont="1" applyFill="1" applyBorder="1" applyAlignment="1" applyProtection="1">
      <alignment horizontal="center" vertical="center" wrapText="1"/>
    </xf>
    <xf numFmtId="170" fontId="23" fillId="3" borderId="1" xfId="2" applyNumberFormat="1" applyFont="1" applyFill="1" applyBorder="1" applyAlignment="1" applyProtection="1">
      <alignment horizontal="right" vertical="center"/>
    </xf>
    <xf numFmtId="164" fontId="27" fillId="3" borderId="1" xfId="2" applyFont="1" applyFill="1" applyBorder="1" applyAlignment="1">
      <alignment horizontal="center" vertical="center"/>
    </xf>
    <xf numFmtId="0" fontId="19" fillId="5" borderId="1" xfId="0" applyFont="1" applyFill="1" applyBorder="1"/>
    <xf numFmtId="165" fontId="23" fillId="2" borderId="1" xfId="0" applyNumberFormat="1" applyFont="1" applyFill="1" applyBorder="1" applyAlignment="1">
      <alignment horizontal="left" vertical="center" wrapText="1"/>
    </xf>
    <xf numFmtId="179" fontId="23" fillId="3" borderId="1" xfId="0" applyNumberFormat="1" applyFont="1" applyFill="1" applyBorder="1" applyAlignment="1">
      <alignment horizontal="justify" vertical="center" wrapText="1"/>
    </xf>
    <xf numFmtId="164" fontId="19" fillId="3" borderId="1" xfId="2" applyFont="1" applyFill="1" applyBorder="1" applyProtection="1"/>
    <xf numFmtId="164" fontId="19" fillId="3" borderId="1" xfId="2" applyFont="1" applyFill="1" applyBorder="1"/>
    <xf numFmtId="0" fontId="37" fillId="3" borderId="1" xfId="35" applyFont="1" applyFill="1" applyBorder="1" applyAlignment="1">
      <alignment vertical="center"/>
    </xf>
    <xf numFmtId="173" fontId="23" fillId="3" borderId="1" xfId="35" applyNumberFormat="1" applyFont="1" applyFill="1" applyBorder="1" applyAlignment="1">
      <alignment horizontal="center" vertical="center"/>
    </xf>
    <xf numFmtId="0" fontId="37" fillId="3" borderId="1" xfId="35" applyFont="1" applyFill="1" applyBorder="1" applyAlignment="1">
      <alignment vertical="center" wrapText="1"/>
    </xf>
    <xf numFmtId="0" fontId="40" fillId="3" borderId="1" xfId="35" applyFont="1" applyFill="1" applyBorder="1" applyAlignment="1">
      <alignment vertical="center"/>
    </xf>
    <xf numFmtId="165" fontId="37" fillId="3" borderId="1" xfId="75" applyNumberFormat="1" applyFont="1" applyFill="1" applyBorder="1" applyAlignment="1" applyProtection="1">
      <alignment horizontal="left" vertical="center"/>
    </xf>
    <xf numFmtId="0" fontId="19" fillId="3" borderId="1" xfId="0" applyFont="1" applyFill="1" applyBorder="1" applyAlignment="1">
      <alignment vertical="center"/>
    </xf>
    <xf numFmtId="0" fontId="19" fillId="3" borderId="4" xfId="0" applyFont="1" applyFill="1" applyBorder="1" applyAlignment="1">
      <alignment vertical="center"/>
    </xf>
    <xf numFmtId="0" fontId="19" fillId="3" borderId="4" xfId="0" applyFont="1" applyFill="1" applyBorder="1" applyAlignment="1">
      <alignment vertical="center" wrapText="1"/>
    </xf>
    <xf numFmtId="173" fontId="19" fillId="3" borderId="1" xfId="0" applyNumberFormat="1" applyFont="1" applyFill="1" applyBorder="1" applyAlignment="1">
      <alignment vertical="center" wrapText="1"/>
    </xf>
    <xf numFmtId="0" fontId="19" fillId="3" borderId="1" xfId="0" applyFont="1" applyFill="1" applyBorder="1" applyAlignment="1">
      <alignment horizontal="center" vertical="center"/>
    </xf>
    <xf numFmtId="0" fontId="19" fillId="3" borderId="1" xfId="2" applyNumberFormat="1" applyFont="1" applyFill="1" applyBorder="1" applyAlignment="1" applyProtection="1">
      <alignment horizontal="center" vertical="center"/>
    </xf>
    <xf numFmtId="168" fontId="19" fillId="3" borderId="1" xfId="0" applyNumberFormat="1" applyFont="1" applyFill="1" applyBorder="1"/>
    <xf numFmtId="3" fontId="23" fillId="6" borderId="1" xfId="2" applyNumberFormat="1" applyFont="1" applyFill="1" applyBorder="1" applyAlignment="1" applyProtection="1">
      <alignment horizontal="center" vertical="center" wrapText="1"/>
    </xf>
    <xf numFmtId="164" fontId="19" fillId="3" borderId="1" xfId="2" applyFont="1" applyFill="1" applyBorder="1" applyAlignment="1">
      <alignment vertical="center"/>
    </xf>
    <xf numFmtId="170" fontId="19" fillId="3" borderId="1" xfId="0" applyNumberFormat="1" applyFont="1" applyFill="1" applyBorder="1"/>
    <xf numFmtId="0" fontId="23" fillId="17" borderId="1" xfId="0" applyFont="1" applyFill="1" applyBorder="1" applyAlignment="1">
      <alignment horizontal="left" vertical="center" wrapText="1"/>
    </xf>
    <xf numFmtId="0" fontId="41" fillId="3" borderId="1" xfId="0" applyFont="1" applyFill="1" applyBorder="1" applyAlignment="1">
      <alignment horizontal="left" vertical="center" wrapText="1"/>
    </xf>
    <xf numFmtId="0" fontId="33" fillId="3" borderId="1" xfId="0" applyFont="1" applyFill="1" applyBorder="1" applyAlignment="1">
      <alignment wrapText="1"/>
    </xf>
    <xf numFmtId="0" fontId="26" fillId="3" borderId="1" xfId="0" applyFont="1" applyFill="1" applyBorder="1"/>
    <xf numFmtId="0" fontId="26" fillId="3" borderId="2" xfId="0" applyFont="1" applyFill="1" applyBorder="1"/>
    <xf numFmtId="0" fontId="26" fillId="3" borderId="4" xfId="0" applyFont="1" applyFill="1" applyBorder="1"/>
    <xf numFmtId="0" fontId="26" fillId="3" borderId="0" xfId="0" applyFont="1" applyFill="1"/>
    <xf numFmtId="0" fontId="26" fillId="3" borderId="6" xfId="0" applyFont="1" applyFill="1" applyBorder="1"/>
    <xf numFmtId="165" fontId="23" fillId="5" borderId="1" xfId="2" applyNumberFormat="1" applyFont="1" applyFill="1" applyBorder="1" applyAlignment="1" applyProtection="1">
      <alignment horizontal="center" vertical="center" wrapText="1"/>
    </xf>
    <xf numFmtId="165" fontId="23" fillId="3" borderId="1" xfId="2" applyNumberFormat="1" applyFont="1" applyFill="1" applyBorder="1" applyAlignment="1" applyProtection="1">
      <alignment horizontal="center" vertical="center" wrapText="1"/>
    </xf>
    <xf numFmtId="165" fontId="23" fillId="6" borderId="2" xfId="2" applyNumberFormat="1" applyFont="1" applyFill="1" applyBorder="1" applyAlignment="1" applyProtection="1">
      <alignment horizontal="center" vertical="center" wrapText="1"/>
    </xf>
    <xf numFmtId="4" fontId="23" fillId="6" borderId="1" xfId="2" applyNumberFormat="1" applyFont="1" applyFill="1" applyBorder="1" applyAlignment="1" applyProtection="1">
      <alignment horizontal="center" vertical="center" wrapText="1"/>
    </xf>
    <xf numFmtId="0" fontId="34" fillId="3" borderId="0" xfId="0" applyFont="1" applyFill="1" applyAlignment="1">
      <alignment horizontal="center"/>
    </xf>
    <xf numFmtId="0" fontId="34" fillId="3" borderId="1" xfId="0" applyFont="1" applyFill="1" applyBorder="1" applyAlignment="1">
      <alignment horizontal="center"/>
    </xf>
    <xf numFmtId="1" fontId="23" fillId="6" borderId="1" xfId="2" applyNumberFormat="1" applyFont="1" applyFill="1" applyBorder="1" applyAlignment="1" applyProtection="1">
      <alignment horizontal="center" vertical="center" wrapText="1"/>
    </xf>
    <xf numFmtId="1" fontId="23" fillId="5" borderId="1" xfId="2" applyNumberFormat="1" applyFont="1" applyFill="1" applyBorder="1" applyAlignment="1" applyProtection="1">
      <alignment horizontal="center" vertical="center" wrapText="1"/>
    </xf>
    <xf numFmtId="0" fontId="21" fillId="0" borderId="0" xfId="6" applyFont="1" applyBorder="1" applyAlignment="1">
      <alignment wrapText="1"/>
    </xf>
    <xf numFmtId="0" fontId="38" fillId="0" borderId="0" xfId="0" applyFont="1" applyFill="1" applyBorder="1"/>
    <xf numFmtId="0" fontId="42" fillId="0" borderId="0" xfId="0" applyFont="1" applyFill="1" applyBorder="1" applyAlignment="1"/>
    <xf numFmtId="0" fontId="42" fillId="0" borderId="1" xfId="0" applyFont="1" applyFill="1" applyBorder="1" applyAlignment="1"/>
    <xf numFmtId="0" fontId="19" fillId="0" borderId="0" xfId="0" applyFont="1" applyAlignment="1">
      <alignment vertical="center"/>
    </xf>
    <xf numFmtId="0" fontId="19" fillId="0" borderId="0" xfId="8" applyFont="1" applyAlignment="1">
      <alignment horizontal="center" vertical="center"/>
    </xf>
    <xf numFmtId="0" fontId="19" fillId="0" borderId="0" xfId="8" applyFont="1" applyAlignment="1">
      <alignment vertical="center"/>
    </xf>
    <xf numFmtId="0" fontId="19" fillId="0" borderId="0" xfId="8" applyFont="1" applyAlignment="1">
      <alignment horizontal="left" vertical="center"/>
    </xf>
    <xf numFmtId="0" fontId="24" fillId="0" borderId="0" xfId="0" applyFont="1" applyAlignment="1">
      <alignment vertical="center"/>
    </xf>
    <xf numFmtId="0" fontId="43" fillId="18" borderId="1" xfId="4" applyFont="1" applyFill="1" applyBorder="1" applyAlignment="1">
      <alignment horizontal="center" vertical="center" wrapText="1"/>
    </xf>
    <xf numFmtId="0" fontId="44" fillId="0" borderId="1" xfId="0" applyFont="1" applyBorder="1"/>
    <xf numFmtId="0" fontId="45" fillId="2" borderId="1" xfId="0" applyFont="1" applyFill="1" applyBorder="1" applyAlignment="1">
      <alignment horizontal="center" vertical="center" wrapText="1"/>
    </xf>
    <xf numFmtId="0" fontId="45" fillId="2" borderId="1" xfId="0" applyFont="1" applyFill="1" applyBorder="1" applyAlignment="1">
      <alignment horizontal="left" vertical="center" wrapText="1"/>
    </xf>
    <xf numFmtId="180" fontId="23" fillId="0" borderId="1" xfId="0" applyNumberFormat="1" applyFont="1" applyBorder="1" applyAlignment="1">
      <alignment horizontal="left" vertical="center" wrapText="1"/>
    </xf>
    <xf numFmtId="0" fontId="46" fillId="3" borderId="3" xfId="8" applyFont="1" applyFill="1" applyBorder="1" applyAlignment="1">
      <alignment horizontal="center" vertical="center" wrapText="1"/>
    </xf>
    <xf numFmtId="0" fontId="46" fillId="3" borderId="1" xfId="8" applyFont="1" applyFill="1" applyBorder="1" applyAlignment="1">
      <alignment vertical="center" wrapText="1"/>
    </xf>
    <xf numFmtId="0" fontId="47" fillId="6" borderId="1" xfId="0" applyFont="1" applyFill="1" applyBorder="1" applyAlignment="1">
      <alignment wrapText="1"/>
    </xf>
    <xf numFmtId="0" fontId="46" fillId="3" borderId="1" xfId="8" applyFont="1" applyFill="1" applyBorder="1" applyAlignment="1">
      <alignment horizontal="center" vertical="center" wrapText="1"/>
    </xf>
    <xf numFmtId="0" fontId="47" fillId="8" borderId="1" xfId="0" applyFont="1" applyFill="1" applyBorder="1" applyAlignment="1">
      <alignment wrapText="1"/>
    </xf>
    <xf numFmtId="0" fontId="19" fillId="0" borderId="1" xfId="0" applyFont="1" applyBorder="1" applyAlignment="1">
      <alignment vertical="center"/>
    </xf>
    <xf numFmtId="0" fontId="23" fillId="0" borderId="1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horizontal="center" vertical="center" wrapText="1"/>
    </xf>
    <xf numFmtId="0" fontId="47" fillId="8" borderId="2" xfId="0" applyFont="1" applyFill="1" applyBorder="1" applyAlignment="1">
      <alignment wrapText="1"/>
    </xf>
    <xf numFmtId="0" fontId="23" fillId="0" borderId="2" xfId="0" applyFont="1" applyBorder="1" applyAlignment="1">
      <alignment horizontal="left" vertical="center" wrapText="1"/>
    </xf>
    <xf numFmtId="180" fontId="23" fillId="0" borderId="2" xfId="0" applyNumberFormat="1" applyFont="1" applyBorder="1" applyAlignment="1">
      <alignment horizontal="left" vertical="center" wrapText="1"/>
    </xf>
    <xf numFmtId="0" fontId="47" fillId="4" borderId="1" xfId="0" applyFont="1" applyFill="1" applyBorder="1" applyAlignment="1">
      <alignment wrapText="1"/>
    </xf>
    <xf numFmtId="0" fontId="19" fillId="0" borderId="1" xfId="8" applyFont="1" applyBorder="1" applyAlignment="1">
      <alignment vertical="center"/>
    </xf>
    <xf numFmtId="0" fontId="19" fillId="0" borderId="1" xfId="8" applyFont="1" applyBorder="1" applyAlignment="1">
      <alignment horizontal="center" vertical="center" wrapText="1"/>
    </xf>
    <xf numFmtId="0" fontId="19" fillId="0" borderId="1" xfId="8" applyFont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0" fontId="21" fillId="0" borderId="0" xfId="6" applyFont="1" applyBorder="1" applyAlignment="1">
      <alignment vertical="center" wrapText="1"/>
    </xf>
    <xf numFmtId="0" fontId="0" fillId="0" borderId="0" xfId="0" applyFill="1" applyBorder="1"/>
    <xf numFmtId="0" fontId="38" fillId="0" borderId="11" xfId="0" applyFont="1" applyFill="1" applyBorder="1" applyAlignment="1"/>
    <xf numFmtId="0" fontId="38" fillId="0" borderId="12" xfId="0" applyFont="1" applyFill="1" applyBorder="1" applyAlignment="1"/>
    <xf numFmtId="0" fontId="39" fillId="0" borderId="0" xfId="0" applyFont="1" applyFill="1" applyBorder="1"/>
    <xf numFmtId="0" fontId="0" fillId="0" borderId="0" xfId="0" applyBorder="1"/>
    <xf numFmtId="0" fontId="38" fillId="0" borderId="26" xfId="0" applyFont="1" applyFill="1" applyBorder="1" applyAlignment="1"/>
    <xf numFmtId="0" fontId="38" fillId="0" borderId="7" xfId="0" applyFont="1" applyFill="1" applyBorder="1" applyAlignment="1"/>
    <xf numFmtId="0" fontId="38" fillId="0" borderId="27" xfId="0" applyFont="1" applyFill="1" applyBorder="1" applyAlignment="1"/>
    <xf numFmtId="0" fontId="38" fillId="0" borderId="22" xfId="0" applyFont="1" applyFill="1" applyBorder="1" applyAlignment="1"/>
    <xf numFmtId="0" fontId="42" fillId="0" borderId="19" xfId="0" applyFont="1" applyFill="1" applyBorder="1" applyAlignment="1"/>
    <xf numFmtId="0" fontId="42" fillId="0" borderId="20" xfId="0" applyFont="1" applyFill="1" applyBorder="1" applyAlignment="1"/>
    <xf numFmtId="0" fontId="42" fillId="0" borderId="28" xfId="0" applyFont="1" applyFill="1" applyBorder="1" applyAlignment="1"/>
    <xf numFmtId="0" fontId="42" fillId="0" borderId="29" xfId="0" applyFont="1" applyFill="1" applyBorder="1" applyAlignment="1"/>
    <xf numFmtId="0" fontId="42" fillId="0" borderId="30" xfId="0" applyFont="1" applyFill="1" applyBorder="1" applyAlignment="1"/>
    <xf numFmtId="165" fontId="29" fillId="7" borderId="1" xfId="2" applyNumberFormat="1" applyFont="1" applyFill="1" applyBorder="1" applyAlignment="1" applyProtection="1">
      <alignment horizontal="left" vertical="center"/>
    </xf>
    <xf numFmtId="0" fontId="32" fillId="4" borderId="1" xfId="0" applyFont="1" applyFill="1" applyBorder="1" applyAlignment="1">
      <alignment wrapText="1"/>
    </xf>
    <xf numFmtId="9" fontId="19" fillId="3" borderId="1" xfId="0" applyNumberFormat="1" applyFont="1" applyFill="1" applyBorder="1" applyAlignment="1">
      <alignment vertical="center" wrapText="1"/>
    </xf>
    <xf numFmtId="170" fontId="23" fillId="2" borderId="1" xfId="2" quotePrefix="1" applyNumberFormat="1" applyFont="1" applyFill="1" applyBorder="1" applyAlignment="1" applyProtection="1">
      <alignment horizontal="left" vertical="center"/>
    </xf>
    <xf numFmtId="165" fontId="23" fillId="6" borderId="1" xfId="2" applyNumberFormat="1" applyFont="1" applyFill="1" applyBorder="1" applyAlignment="1" applyProtection="1">
      <alignment horizontal="center" vertical="center"/>
    </xf>
    <xf numFmtId="165" fontId="23" fillId="7" borderId="1" xfId="2" applyNumberFormat="1" applyFont="1" applyFill="1" applyBorder="1" applyAlignment="1" applyProtection="1">
      <alignment horizontal="right" vertical="center"/>
    </xf>
    <xf numFmtId="0" fontId="23" fillId="3" borderId="1" xfId="7" applyFont="1" applyFill="1" applyBorder="1" applyAlignment="1">
      <alignment vertical="center" wrapText="1"/>
    </xf>
    <xf numFmtId="44" fontId="23" fillId="3" borderId="1" xfId="2" applyNumberFormat="1" applyFont="1" applyFill="1" applyBorder="1" applyAlignment="1" applyProtection="1">
      <alignment horizontal="right" vertical="center"/>
    </xf>
    <xf numFmtId="44" fontId="23" fillId="3" borderId="1" xfId="2" applyNumberFormat="1" applyFont="1" applyFill="1" applyBorder="1" applyAlignment="1" applyProtection="1">
      <alignment horizontal="left" vertical="center"/>
    </xf>
    <xf numFmtId="0" fontId="26" fillId="3" borderId="6" xfId="0" applyFont="1" applyFill="1" applyBorder="1" applyAlignment="1">
      <alignment wrapText="1"/>
    </xf>
    <xf numFmtId="0" fontId="19" fillId="3" borderId="1" xfId="7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center" vertical="center"/>
    </xf>
    <xf numFmtId="0" fontId="19" fillId="3" borderId="0" xfId="0" applyFont="1" applyFill="1" applyAlignment="1">
      <alignment horizontal="center" vertical="top"/>
    </xf>
    <xf numFmtId="164" fontId="29" fillId="3" borderId="1" xfId="2" applyFont="1" applyFill="1" applyBorder="1" applyAlignment="1">
      <alignment horizontal="left" vertical="center" wrapText="1"/>
    </xf>
    <xf numFmtId="0" fontId="29" fillId="3" borderId="1" xfId="0" applyFont="1" applyFill="1" applyBorder="1"/>
    <xf numFmtId="0" fontId="19" fillId="3" borderId="2" xfId="0" applyFont="1" applyFill="1" applyBorder="1"/>
    <xf numFmtId="0" fontId="19" fillId="3" borderId="3" xfId="0" applyFont="1" applyFill="1" applyBorder="1"/>
    <xf numFmtId="175" fontId="19" fillId="3" borderId="1" xfId="0" applyNumberFormat="1" applyFont="1" applyFill="1" applyBorder="1"/>
    <xf numFmtId="0" fontId="19" fillId="3" borderId="4" xfId="0" applyFont="1" applyFill="1" applyBorder="1"/>
    <xf numFmtId="0" fontId="22" fillId="14" borderId="1" xfId="0" applyFont="1" applyFill="1" applyBorder="1" applyAlignment="1">
      <alignment horizontal="center" vertical="center" wrapText="1"/>
    </xf>
    <xf numFmtId="175" fontId="22" fillId="14" borderId="1" xfId="0" applyNumberFormat="1" applyFont="1" applyFill="1" applyBorder="1" applyAlignment="1">
      <alignment horizontal="center" vertical="center" wrapText="1"/>
    </xf>
    <xf numFmtId="165" fontId="22" fillId="14" borderId="1" xfId="0" applyNumberFormat="1" applyFont="1" applyFill="1" applyBorder="1" applyAlignment="1">
      <alignment horizontal="center" vertical="center" wrapText="1"/>
    </xf>
    <xf numFmtId="175" fontId="23" fillId="3" borderId="1" xfId="2" applyNumberFormat="1" applyFont="1" applyFill="1" applyBorder="1" applyAlignment="1" applyProtection="1">
      <alignment horizontal="right" vertical="center"/>
    </xf>
    <xf numFmtId="175" fontId="23" fillId="2" borderId="1" xfId="2" applyNumberFormat="1" applyFont="1" applyFill="1" applyBorder="1" applyAlignment="1" applyProtection="1">
      <alignment horizontal="right" vertical="center"/>
    </xf>
    <xf numFmtId="165" fontId="23" fillId="2" borderId="1" xfId="2" applyNumberFormat="1" applyFont="1" applyFill="1" applyBorder="1" applyAlignment="1" applyProtection="1">
      <alignment horizontal="right" vertical="center"/>
    </xf>
    <xf numFmtId="165" fontId="23" fillId="6" borderId="1" xfId="2" applyNumberFormat="1" applyFont="1" applyFill="1" applyBorder="1" applyAlignment="1" applyProtection="1">
      <alignment horizontal="right" vertical="center" wrapText="1"/>
    </xf>
    <xf numFmtId="165" fontId="23" fillId="3" borderId="1" xfId="2" applyNumberFormat="1" applyFont="1" applyFill="1" applyBorder="1" applyAlignment="1" applyProtection="1">
      <alignment horizontal="right" vertical="center" wrapText="1"/>
    </xf>
    <xf numFmtId="165" fontId="23" fillId="4" borderId="1" xfId="2" applyNumberFormat="1" applyFont="1" applyFill="1" applyBorder="1" applyAlignment="1" applyProtection="1">
      <alignment horizontal="right" vertical="center"/>
    </xf>
    <xf numFmtId="178" fontId="23" fillId="6" borderId="1" xfId="0" applyNumberFormat="1" applyFont="1" applyFill="1" applyBorder="1" applyAlignment="1">
      <alignment horizontal="right" vertical="center" wrapText="1"/>
    </xf>
    <xf numFmtId="164" fontId="23" fillId="6" borderId="1" xfId="2" applyFont="1" applyFill="1" applyBorder="1" applyAlignment="1" applyProtection="1">
      <alignment horizontal="right" vertical="center" wrapText="1"/>
    </xf>
    <xf numFmtId="168" fontId="23" fillId="4" borderId="1" xfId="0" applyNumberFormat="1" applyFont="1" applyFill="1" applyBorder="1" applyAlignment="1">
      <alignment horizontal="right" vertical="center" wrapText="1"/>
    </xf>
    <xf numFmtId="0" fontId="23" fillId="3" borderId="1" xfId="0" applyFont="1" applyFill="1" applyBorder="1" applyAlignment="1">
      <alignment horizontal="right" vertical="center"/>
    </xf>
    <xf numFmtId="170" fontId="19" fillId="3" borderId="1" xfId="2" applyNumberFormat="1" applyFont="1" applyFill="1" applyBorder="1" applyAlignment="1" applyProtection="1">
      <alignment horizontal="right" vertical="center"/>
    </xf>
    <xf numFmtId="173" fontId="23" fillId="3" borderId="1" xfId="0" applyNumberFormat="1" applyFont="1" applyFill="1" applyBorder="1" applyAlignment="1">
      <alignment horizontal="right" vertical="center"/>
    </xf>
    <xf numFmtId="173" fontId="23" fillId="2" borderId="1" xfId="0" applyNumberFormat="1" applyFont="1" applyFill="1" applyBorder="1" applyAlignment="1">
      <alignment horizontal="right" vertical="center"/>
    </xf>
    <xf numFmtId="0" fontId="23" fillId="3" borderId="1" xfId="0" applyFont="1" applyFill="1" applyBorder="1" applyAlignment="1">
      <alignment horizontal="right" vertical="center" wrapText="1"/>
    </xf>
    <xf numFmtId="174" fontId="23" fillId="3" borderId="1" xfId="2" applyNumberFormat="1" applyFont="1" applyFill="1" applyBorder="1" applyAlignment="1" applyProtection="1">
      <alignment horizontal="right" vertical="center"/>
    </xf>
    <xf numFmtId="170" fontId="23" fillId="2" borderId="1" xfId="2" applyNumberFormat="1" applyFont="1" applyFill="1" applyBorder="1" applyAlignment="1" applyProtection="1">
      <alignment horizontal="right" vertical="center"/>
    </xf>
    <xf numFmtId="0" fontId="23" fillId="4" borderId="1" xfId="0" applyFont="1" applyFill="1" applyBorder="1" applyAlignment="1">
      <alignment horizontal="right" vertical="center"/>
    </xf>
    <xf numFmtId="0" fontId="23" fillId="4" borderId="1" xfId="0" applyFont="1" applyFill="1" applyBorder="1" applyAlignment="1">
      <alignment horizontal="right" vertical="center" wrapText="1"/>
    </xf>
    <xf numFmtId="0" fontId="23" fillId="2" borderId="1" xfId="0" applyFont="1" applyFill="1" applyBorder="1" applyAlignment="1">
      <alignment horizontal="right" vertical="center" wrapText="1"/>
    </xf>
    <xf numFmtId="0" fontId="37" fillId="3" borderId="1" xfId="35" applyFont="1" applyFill="1" applyBorder="1" applyAlignment="1">
      <alignment horizontal="right" vertical="center"/>
    </xf>
    <xf numFmtId="0" fontId="23" fillId="6" borderId="1" xfId="0" applyFont="1" applyFill="1" applyBorder="1" applyAlignment="1">
      <alignment horizontal="right" vertical="center" wrapText="1"/>
    </xf>
    <xf numFmtId="0" fontId="19" fillId="3" borderId="1" xfId="0" applyFont="1" applyFill="1" applyBorder="1" applyAlignment="1">
      <alignment horizontal="right"/>
    </xf>
    <xf numFmtId="165" fontId="23" fillId="6" borderId="1" xfId="0" applyNumberFormat="1" applyFont="1" applyFill="1" applyBorder="1" applyAlignment="1">
      <alignment horizontal="right" vertical="center" wrapText="1"/>
    </xf>
    <xf numFmtId="49" fontId="23" fillId="3" borderId="1" xfId="1" applyNumberFormat="1" applyFont="1" applyFill="1" applyBorder="1" applyAlignment="1" applyProtection="1">
      <alignment vertical="center"/>
    </xf>
    <xf numFmtId="168" fontId="23" fillId="3" borderId="1" xfId="0" applyNumberFormat="1" applyFont="1" applyFill="1" applyBorder="1" applyAlignment="1">
      <alignment vertical="center" wrapText="1"/>
    </xf>
    <xf numFmtId="164" fontId="23" fillId="3" borderId="1" xfId="2" applyFont="1" applyFill="1" applyBorder="1" applyAlignment="1" applyProtection="1">
      <alignment vertical="center"/>
    </xf>
    <xf numFmtId="168" fontId="23" fillId="3" borderId="1" xfId="0" applyNumberFormat="1" applyFont="1" applyFill="1" applyBorder="1" applyAlignment="1">
      <alignment vertical="center"/>
    </xf>
    <xf numFmtId="49" fontId="23" fillId="3" borderId="1" xfId="2" applyNumberFormat="1" applyFont="1" applyFill="1" applyBorder="1" applyAlignment="1" applyProtection="1">
      <alignment vertical="center"/>
    </xf>
    <xf numFmtId="173" fontId="23" fillId="3" borderId="1" xfId="0" applyNumberFormat="1" applyFont="1" applyFill="1" applyBorder="1" applyAlignment="1">
      <alignment vertical="center" wrapText="1"/>
    </xf>
    <xf numFmtId="49" fontId="23" fillId="3" borderId="1" xfId="0" applyNumberFormat="1" applyFont="1" applyFill="1" applyBorder="1" applyAlignment="1">
      <alignment vertical="center" wrapText="1"/>
    </xf>
    <xf numFmtId="165" fontId="23" fillId="3" borderId="1" xfId="0" applyNumberFormat="1" applyFont="1" applyFill="1" applyBorder="1" applyAlignment="1">
      <alignment vertical="center"/>
    </xf>
    <xf numFmtId="168" fontId="23" fillId="3" borderId="1" xfId="0" applyNumberFormat="1" applyFont="1" applyFill="1" applyBorder="1" applyAlignment="1">
      <alignment horizontal="left" vertical="center" wrapText="1"/>
    </xf>
    <xf numFmtId="4" fontId="23" fillId="3" borderId="1" xfId="2" applyNumberFormat="1" applyFont="1" applyFill="1" applyBorder="1" applyAlignment="1" applyProtection="1">
      <alignment horizontal="left" vertical="center"/>
    </xf>
    <xf numFmtId="164" fontId="23" fillId="3" borderId="1" xfId="2" applyNumberFormat="1" applyFont="1" applyFill="1" applyBorder="1" applyAlignment="1" applyProtection="1">
      <alignment horizontal="left" vertical="center"/>
    </xf>
    <xf numFmtId="0" fontId="19" fillId="3" borderId="1" xfId="0" applyFont="1" applyFill="1" applyBorder="1" applyAlignment="1">
      <alignment horizontal="left"/>
    </xf>
    <xf numFmtId="49" fontId="23" fillId="3" borderId="1" xfId="1" applyNumberFormat="1" applyFont="1" applyFill="1" applyBorder="1" applyAlignment="1" applyProtection="1">
      <alignment horizontal="left" vertical="center"/>
    </xf>
    <xf numFmtId="49" fontId="23" fillId="6" borderId="1" xfId="2" applyNumberFormat="1" applyFont="1" applyFill="1" applyBorder="1" applyAlignment="1" applyProtection="1">
      <alignment horizontal="left" vertical="center" wrapText="1"/>
    </xf>
    <xf numFmtId="168" fontId="23" fillId="4" borderId="1" xfId="0" applyNumberFormat="1" applyFont="1" applyFill="1" applyBorder="1" applyAlignment="1">
      <alignment horizontal="left" vertical="center" wrapText="1"/>
    </xf>
    <xf numFmtId="168" fontId="23" fillId="4" borderId="1" xfId="0" applyNumberFormat="1" applyFont="1" applyFill="1" applyBorder="1" applyAlignment="1">
      <alignment horizontal="left" vertical="center"/>
    </xf>
    <xf numFmtId="168" fontId="23" fillId="5" borderId="1" xfId="0" applyNumberFormat="1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left" vertical="center"/>
    </xf>
    <xf numFmtId="49" fontId="23" fillId="3" borderId="1" xfId="0" applyNumberFormat="1" applyFont="1" applyFill="1" applyBorder="1" applyAlignment="1">
      <alignment horizontal="left" vertical="center" wrapText="1"/>
    </xf>
    <xf numFmtId="0" fontId="22" fillId="3" borderId="1" xfId="0" applyFont="1" applyFill="1" applyBorder="1" applyAlignment="1">
      <alignment horizontal="left" vertical="center" wrapText="1"/>
    </xf>
    <xf numFmtId="165" fontId="23" fillId="0" borderId="1" xfId="256" applyNumberFormat="1" applyFont="1" applyFill="1" applyBorder="1" applyAlignment="1" applyProtection="1">
      <alignment horizontal="right" vertical="center"/>
    </xf>
    <xf numFmtId="0" fontId="22" fillId="13" borderId="2" xfId="0" applyFont="1" applyFill="1" applyBorder="1" applyAlignment="1">
      <alignment horizontal="center" vertical="center" wrapText="1"/>
    </xf>
    <xf numFmtId="165" fontId="22" fillId="13" borderId="2" xfId="0" applyNumberFormat="1" applyFont="1" applyFill="1" applyBorder="1" applyAlignment="1">
      <alignment horizontal="center" vertical="center" wrapText="1"/>
    </xf>
    <xf numFmtId="165" fontId="23" fillId="7" borderId="0" xfId="2" applyNumberFormat="1" applyFont="1" applyFill="1" applyBorder="1" applyAlignment="1" applyProtection="1">
      <alignment horizontal="left" vertical="center" wrapText="1"/>
    </xf>
    <xf numFmtId="165" fontId="23" fillId="7" borderId="0" xfId="2" applyNumberFormat="1" applyFont="1" applyFill="1" applyBorder="1" applyAlignment="1" applyProtection="1">
      <alignment horizontal="left" vertical="center"/>
    </xf>
    <xf numFmtId="0" fontId="19" fillId="3" borderId="0" xfId="0" applyFont="1" applyFill="1" applyAlignment="1">
      <alignment wrapText="1"/>
    </xf>
    <xf numFmtId="168" fontId="29" fillId="4" borderId="1" xfId="0" applyNumberFormat="1" applyFont="1" applyFill="1" applyBorder="1" applyAlignment="1">
      <alignment horizontal="center" vertical="center" wrapText="1"/>
    </xf>
    <xf numFmtId="165" fontId="29" fillId="7" borderId="1" xfId="2" applyNumberFormat="1" applyFont="1" applyFill="1" applyBorder="1" applyAlignment="1" applyProtection="1">
      <alignment horizontal="left" vertical="center" wrapText="1"/>
    </xf>
    <xf numFmtId="0" fontId="29" fillId="11" borderId="1" xfId="0" applyFont="1" applyFill="1" applyBorder="1" applyAlignment="1">
      <alignment horizontal="center" vertical="center"/>
    </xf>
    <xf numFmtId="0" fontId="37" fillId="3" borderId="0" xfId="35" applyFont="1" applyFill="1" applyAlignment="1">
      <alignment vertical="center"/>
    </xf>
    <xf numFmtId="0" fontId="37" fillId="3" borderId="0" xfId="35" applyFont="1" applyFill="1" applyAlignment="1">
      <alignment vertical="center" wrapText="1"/>
    </xf>
    <xf numFmtId="0" fontId="51" fillId="6" borderId="1" xfId="0" applyFont="1" applyFill="1" applyBorder="1" applyAlignment="1">
      <alignment horizontal="left" vertical="center" wrapText="1"/>
    </xf>
    <xf numFmtId="0" fontId="19" fillId="3" borderId="0" xfId="0" applyFont="1" applyFill="1" applyBorder="1"/>
    <xf numFmtId="0" fontId="19" fillId="3" borderId="7" xfId="0" applyFont="1" applyFill="1" applyBorder="1"/>
    <xf numFmtId="0" fontId="26" fillId="3" borderId="1" xfId="0" applyFont="1" applyFill="1" applyBorder="1" applyAlignment="1">
      <alignment wrapText="1"/>
    </xf>
    <xf numFmtId="0" fontId="23" fillId="2" borderId="1" xfId="0" applyFont="1" applyFill="1" applyBorder="1" applyAlignment="1">
      <alignment horizontal="left" vertical="center"/>
    </xf>
    <xf numFmtId="0" fontId="19" fillId="2" borderId="1" xfId="7" applyFont="1" applyFill="1" applyBorder="1" applyAlignment="1">
      <alignment horizontal="center" vertical="center" wrapText="1"/>
    </xf>
    <xf numFmtId="179" fontId="23" fillId="5" borderId="1" xfId="2" applyNumberFormat="1" applyFont="1" applyFill="1" applyBorder="1" applyAlignment="1" applyProtection="1">
      <alignment horizontal="left" vertical="center"/>
    </xf>
    <xf numFmtId="179" fontId="23" fillId="5" borderId="1" xfId="0" applyNumberFormat="1" applyFont="1" applyFill="1" applyBorder="1" applyAlignment="1">
      <alignment horizontal="center" vertical="center" wrapText="1"/>
    </xf>
    <xf numFmtId="179" fontId="23" fillId="5" borderId="1" xfId="0" applyNumberFormat="1" applyFont="1" applyFill="1" applyBorder="1" applyAlignment="1">
      <alignment horizontal="left" vertical="center" wrapText="1"/>
    </xf>
    <xf numFmtId="181" fontId="19" fillId="3" borderId="1" xfId="1" applyNumberFormat="1" applyFont="1" applyFill="1" applyBorder="1" applyAlignment="1">
      <alignment vertical="center"/>
    </xf>
    <xf numFmtId="0" fontId="23" fillId="5" borderId="1" xfId="4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right" vertical="center" wrapText="1"/>
    </xf>
    <xf numFmtId="164" fontId="23" fillId="5" borderId="1" xfId="2" applyFont="1" applyFill="1" applyBorder="1" applyAlignment="1" applyProtection="1">
      <alignment horizontal="center" vertical="center" wrapText="1"/>
    </xf>
    <xf numFmtId="49" fontId="23" fillId="5" borderId="1" xfId="2" applyNumberFormat="1" applyFont="1" applyFill="1" applyBorder="1" applyAlignment="1" applyProtection="1">
      <alignment horizontal="center" vertical="center" wrapText="1"/>
    </xf>
    <xf numFmtId="168" fontId="23" fillId="5" borderId="1" xfId="0" applyNumberFormat="1" applyFont="1" applyFill="1" applyBorder="1" applyAlignment="1">
      <alignment horizontal="center" vertical="center" wrapText="1"/>
    </xf>
    <xf numFmtId="165" fontId="23" fillId="3" borderId="1" xfId="49" applyNumberFormat="1" applyFont="1" applyFill="1" applyBorder="1" applyAlignment="1" applyProtection="1">
      <alignment horizontal="left" vertical="center"/>
    </xf>
    <xf numFmtId="0" fontId="19" fillId="3" borderId="1" xfId="0" applyFont="1" applyFill="1" applyBorder="1" applyAlignment="1">
      <alignment horizontal="justify" vertical="center"/>
    </xf>
    <xf numFmtId="0" fontId="23" fillId="5" borderId="1" xfId="4" applyFont="1" applyFill="1" applyBorder="1" applyAlignment="1" applyProtection="1">
      <alignment horizontal="center" vertical="center" wrapText="1"/>
    </xf>
    <xf numFmtId="0" fontId="23" fillId="3" borderId="1" xfId="0" applyFont="1" applyFill="1" applyBorder="1" applyAlignment="1" applyProtection="1">
      <alignment horizontal="left" vertical="center" wrapText="1"/>
    </xf>
    <xf numFmtId="0" fontId="23" fillId="5" borderId="1" xfId="0" applyFont="1" applyFill="1" applyBorder="1" applyAlignment="1" applyProtection="1">
      <alignment horizontal="center" vertical="center" wrapText="1"/>
    </xf>
    <xf numFmtId="168" fontId="23" fillId="5" borderId="1" xfId="0" applyNumberFormat="1" applyFont="1" applyFill="1" applyBorder="1" applyAlignment="1" applyProtection="1">
      <alignment horizontal="center" vertical="center" wrapText="1"/>
    </xf>
    <xf numFmtId="0" fontId="23" fillId="5" borderId="1" xfId="0" applyFont="1" applyFill="1" applyBorder="1" applyAlignment="1" applyProtection="1">
      <alignment horizontal="left" vertical="center" wrapText="1"/>
    </xf>
    <xf numFmtId="49" fontId="23" fillId="3" borderId="1" xfId="1" applyNumberFormat="1" applyFont="1" applyFill="1" applyBorder="1" applyAlignment="1" applyProtection="1">
      <alignment horizontal="center" vertical="center"/>
    </xf>
    <xf numFmtId="0" fontId="19" fillId="3" borderId="0" xfId="0" applyFont="1" applyFill="1" applyBorder="1" applyAlignment="1">
      <alignment vertical="center"/>
    </xf>
    <xf numFmtId="0" fontId="20" fillId="3" borderId="0" xfId="6" applyFont="1" applyFill="1" applyBorder="1" applyAlignment="1">
      <alignment horizontal="center" vertical="center" wrapText="1"/>
    </xf>
    <xf numFmtId="0" fontId="19" fillId="3" borderId="0" xfId="6" applyFont="1" applyFill="1" applyBorder="1" applyAlignment="1">
      <alignment horizontal="center" vertical="center"/>
    </xf>
    <xf numFmtId="0" fontId="23" fillId="3" borderId="0" xfId="0" applyFont="1" applyFill="1" applyBorder="1" applyAlignment="1"/>
    <xf numFmtId="0" fontId="19" fillId="3" borderId="1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 applyProtection="1">
      <alignment horizontal="center"/>
    </xf>
    <xf numFmtId="0" fontId="29" fillId="3" borderId="1" xfId="0" applyFont="1" applyFill="1" applyBorder="1" applyAlignment="1">
      <alignment horizontal="center" vertical="center" wrapText="1"/>
    </xf>
    <xf numFmtId="0" fontId="21" fillId="14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52" fillId="2" borderId="1" xfId="4" applyFont="1" applyFill="1" applyBorder="1" applyAlignment="1">
      <alignment horizontal="center" vertical="center" wrapText="1"/>
    </xf>
    <xf numFmtId="165" fontId="37" fillId="20" borderId="1" xfId="188" applyNumberFormat="1" applyFont="1" applyFill="1" applyBorder="1" applyAlignment="1" applyProtection="1">
      <alignment horizontal="left" vertical="center"/>
    </xf>
    <xf numFmtId="178" fontId="37" fillId="20" borderId="1" xfId="188" applyNumberFormat="1" applyFont="1" applyFill="1" applyBorder="1" applyAlignment="1">
      <alignment horizontal="center" vertical="center" wrapText="1"/>
    </xf>
    <xf numFmtId="0" fontId="26" fillId="3" borderId="4" xfId="0" applyFont="1" applyFill="1" applyBorder="1" applyAlignment="1">
      <alignment wrapText="1"/>
    </xf>
    <xf numFmtId="0" fontId="38" fillId="0" borderId="23" xfId="0" applyFont="1" applyFill="1" applyBorder="1" applyAlignment="1">
      <alignment horizontal="center"/>
    </xf>
    <xf numFmtId="0" fontId="38" fillId="0" borderId="24" xfId="0" applyFont="1" applyFill="1" applyBorder="1" applyAlignment="1">
      <alignment horizontal="center"/>
    </xf>
    <xf numFmtId="0" fontId="38" fillId="0" borderId="25" xfId="0" applyFont="1" applyFill="1" applyBorder="1" applyAlignment="1">
      <alignment horizontal="center"/>
    </xf>
    <xf numFmtId="0" fontId="38" fillId="0" borderId="26" xfId="0" applyFont="1" applyFill="1" applyBorder="1" applyAlignment="1">
      <alignment horizontal="center"/>
    </xf>
    <xf numFmtId="0" fontId="38" fillId="0" borderId="7" xfId="0" applyFont="1" applyFill="1" applyBorder="1" applyAlignment="1">
      <alignment horizontal="center"/>
    </xf>
    <xf numFmtId="0" fontId="38" fillId="0" borderId="27" xfId="0" applyFont="1" applyFill="1" applyBorder="1" applyAlignment="1">
      <alignment horizontal="center"/>
    </xf>
    <xf numFmtId="0" fontId="17" fillId="0" borderId="0" xfId="6" applyFont="1" applyBorder="1" applyAlignment="1">
      <alignment horizontal="center"/>
    </xf>
    <xf numFmtId="0" fontId="0" fillId="0" borderId="0" xfId="6" applyFont="1" applyBorder="1" applyAlignment="1">
      <alignment horizontal="center"/>
    </xf>
    <xf numFmtId="0" fontId="17" fillId="0" borderId="1" xfId="6" applyFont="1" applyBorder="1" applyAlignment="1">
      <alignment horizontal="center" vertical="center" wrapText="1"/>
    </xf>
    <xf numFmtId="0" fontId="17" fillId="0" borderId="1" xfId="6" applyFont="1" applyBorder="1" applyAlignment="1">
      <alignment horizontal="center" vertical="center"/>
    </xf>
    <xf numFmtId="0" fontId="0" fillId="0" borderId="1" xfId="6" applyFont="1" applyBorder="1" applyAlignment="1">
      <alignment vertical="center" wrapText="1"/>
    </xf>
    <xf numFmtId="0" fontId="17" fillId="0" borderId="1" xfId="6" applyFont="1" applyBorder="1" applyAlignment="1">
      <alignment wrapText="1"/>
    </xf>
    <xf numFmtId="0" fontId="51" fillId="3" borderId="11" xfId="0" applyFont="1" applyFill="1" applyBorder="1" applyAlignment="1">
      <alignment horizontal="left"/>
    </xf>
    <xf numFmtId="0" fontId="51" fillId="3" borderId="12" xfId="0" applyFont="1" applyFill="1" applyBorder="1" applyAlignment="1">
      <alignment horizontal="left"/>
    </xf>
    <xf numFmtId="0" fontId="51" fillId="3" borderId="22" xfId="0" applyFont="1" applyFill="1" applyBorder="1" applyAlignment="1">
      <alignment horizontal="left"/>
    </xf>
    <xf numFmtId="0" fontId="47" fillId="3" borderId="7" xfId="0" applyFont="1" applyFill="1" applyBorder="1" applyAlignment="1">
      <alignment horizontal="center" vertical="center" wrapText="1"/>
    </xf>
    <xf numFmtId="175" fontId="47" fillId="3" borderId="7" xfId="0" applyNumberFormat="1" applyFont="1" applyFill="1" applyBorder="1" applyAlignment="1">
      <alignment horizontal="center" vertical="center" wrapText="1"/>
    </xf>
    <xf numFmtId="0" fontId="47" fillId="3" borderId="8" xfId="0" applyFont="1" applyFill="1" applyBorder="1" applyAlignment="1">
      <alignment horizontal="center" vertical="center" wrapText="1"/>
    </xf>
    <xf numFmtId="175" fontId="47" fillId="3" borderId="8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/>
    </xf>
    <xf numFmtId="0" fontId="51" fillId="3" borderId="10" xfId="0" applyFont="1" applyFill="1" applyBorder="1" applyAlignment="1">
      <alignment horizontal="left"/>
    </xf>
    <xf numFmtId="0" fontId="51" fillId="3" borderId="8" xfId="0" applyFont="1" applyFill="1" applyBorder="1" applyAlignment="1">
      <alignment horizontal="left"/>
    </xf>
    <xf numFmtId="0" fontId="51" fillId="3" borderId="21" xfId="0" applyFont="1" applyFill="1" applyBorder="1" applyAlignment="1">
      <alignment horizontal="left"/>
    </xf>
    <xf numFmtId="0" fontId="19" fillId="3" borderId="3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47" fillId="3" borderId="1" xfId="0" applyFont="1" applyFill="1" applyBorder="1" applyAlignment="1">
      <alignment horizontal="center" vertical="center" wrapText="1"/>
    </xf>
    <xf numFmtId="0" fontId="23" fillId="3" borderId="26" xfId="0" applyFont="1" applyFill="1" applyBorder="1" applyAlignment="1">
      <alignment horizontal="left"/>
    </xf>
    <xf numFmtId="0" fontId="23" fillId="3" borderId="7" xfId="0" applyFont="1" applyFill="1" applyBorder="1" applyAlignment="1">
      <alignment horizontal="left"/>
    </xf>
    <xf numFmtId="0" fontId="23" fillId="3" borderId="27" xfId="0" applyFont="1" applyFill="1" applyBorder="1" applyAlignment="1">
      <alignment horizontal="left"/>
    </xf>
    <xf numFmtId="0" fontId="23" fillId="3" borderId="11" xfId="0" applyFont="1" applyFill="1" applyBorder="1" applyAlignment="1">
      <alignment horizontal="left"/>
    </xf>
    <xf numFmtId="0" fontId="23" fillId="3" borderId="12" xfId="0" applyFont="1" applyFill="1" applyBorder="1" applyAlignment="1">
      <alignment horizontal="left"/>
    </xf>
    <xf numFmtId="0" fontId="23" fillId="3" borderId="22" xfId="0" applyFont="1" applyFill="1" applyBorder="1" applyAlignment="1">
      <alignment horizontal="left"/>
    </xf>
    <xf numFmtId="0" fontId="19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3" fillId="0" borderId="0" xfId="8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20" fillId="0" borderId="16" xfId="6" applyFont="1" applyBorder="1" applyAlignment="1">
      <alignment horizontal="center" vertical="center" wrapText="1"/>
    </xf>
    <xf numFmtId="0" fontId="20" fillId="0" borderId="17" xfId="6" applyFont="1" applyBorder="1" applyAlignment="1">
      <alignment horizontal="center" vertical="center" wrapText="1"/>
    </xf>
    <xf numFmtId="0" fontId="20" fillId="0" borderId="18" xfId="6" applyFont="1" applyBorder="1" applyAlignment="1">
      <alignment horizontal="center" vertical="center" wrapText="1"/>
    </xf>
    <xf numFmtId="0" fontId="20" fillId="0" borderId="19" xfId="6" applyFont="1" applyBorder="1" applyAlignment="1">
      <alignment horizontal="center" vertical="center" wrapText="1"/>
    </xf>
    <xf numFmtId="0" fontId="20" fillId="0" borderId="1" xfId="6" applyFont="1" applyBorder="1" applyAlignment="1">
      <alignment horizontal="center" vertical="center" wrapText="1"/>
    </xf>
    <xf numFmtId="0" fontId="20" fillId="0" borderId="20" xfId="6" applyFont="1" applyBorder="1" applyAlignment="1">
      <alignment horizontal="center" vertical="center" wrapText="1"/>
    </xf>
  </cellXfs>
  <cellStyles count="257">
    <cellStyle name="Colore 4" xfId="188" builtinId="41"/>
    <cellStyle name="Colore 6" xfId="75" builtinId="49"/>
    <cellStyle name="Euro" xfId="3"/>
    <cellStyle name="Excel Built-in Normal" xfId="13"/>
    <cellStyle name="Migliaia" xfId="1" builtinId="3"/>
    <cellStyle name="Migliaia 2" xfId="19"/>
    <cellStyle name="Migliaia 2 10" xfId="123"/>
    <cellStyle name="Migliaia 2 11" xfId="148"/>
    <cellStyle name="Migliaia 2 12" xfId="191"/>
    <cellStyle name="Migliaia 2 13" xfId="213"/>
    <cellStyle name="Migliaia 2 14" xfId="235"/>
    <cellStyle name="Migliaia 2 2" xfId="22"/>
    <cellStyle name="Migliaia 2 2 10" xfId="216"/>
    <cellStyle name="Migliaia 2 2 11" xfId="238"/>
    <cellStyle name="Migliaia 2 2 2" xfId="42"/>
    <cellStyle name="Migliaia 2 2 2 10" xfId="249"/>
    <cellStyle name="Migliaia 2 2 2 2" xfId="67"/>
    <cellStyle name="Migliaia 2 2 2 3" xfId="92"/>
    <cellStyle name="Migliaia 2 2 2 4" xfId="114"/>
    <cellStyle name="Migliaia 2 2 2 5" xfId="137"/>
    <cellStyle name="Migliaia 2 2 2 6" xfId="162"/>
    <cellStyle name="Migliaia 2 2 2 7" xfId="170"/>
    <cellStyle name="Migliaia 2 2 2 8" xfId="205"/>
    <cellStyle name="Migliaia 2 2 2 9" xfId="227"/>
    <cellStyle name="Migliaia 2 2 3" xfId="56"/>
    <cellStyle name="Migliaia 2 2 4" xfId="81"/>
    <cellStyle name="Migliaia 2 2 5" xfId="103"/>
    <cellStyle name="Migliaia 2 2 6" xfId="126"/>
    <cellStyle name="Migliaia 2 2 7" xfId="151"/>
    <cellStyle name="Migliaia 2 2 8" xfId="169"/>
    <cellStyle name="Migliaia 2 2 9" xfId="194"/>
    <cellStyle name="Migliaia 2 3" xfId="23"/>
    <cellStyle name="Migliaia 2 4" xfId="34"/>
    <cellStyle name="Migliaia 2 4 10" xfId="219"/>
    <cellStyle name="Migliaia 2 4 11" xfId="241"/>
    <cellStyle name="Migliaia 2 4 2" xfId="45"/>
    <cellStyle name="Migliaia 2 4 2 10" xfId="252"/>
    <cellStyle name="Migliaia 2 4 2 2" xfId="70"/>
    <cellStyle name="Migliaia 2 4 2 3" xfId="95"/>
    <cellStyle name="Migliaia 2 4 2 4" xfId="117"/>
    <cellStyle name="Migliaia 2 4 2 5" xfId="140"/>
    <cellStyle name="Migliaia 2 4 2 6" xfId="165"/>
    <cellStyle name="Migliaia 2 4 2 7" xfId="172"/>
    <cellStyle name="Migliaia 2 4 2 8" xfId="208"/>
    <cellStyle name="Migliaia 2 4 2 9" xfId="230"/>
    <cellStyle name="Migliaia 2 4 3" xfId="59"/>
    <cellStyle name="Migliaia 2 4 4" xfId="84"/>
    <cellStyle name="Migliaia 2 4 5" xfId="106"/>
    <cellStyle name="Migliaia 2 4 6" xfId="129"/>
    <cellStyle name="Migliaia 2 4 7" xfId="154"/>
    <cellStyle name="Migliaia 2 4 8" xfId="171"/>
    <cellStyle name="Migliaia 2 4 9" xfId="197"/>
    <cellStyle name="Migliaia 2 5" xfId="39"/>
    <cellStyle name="Migliaia 2 5 10" xfId="246"/>
    <cellStyle name="Migliaia 2 5 2" xfId="64"/>
    <cellStyle name="Migliaia 2 5 3" xfId="89"/>
    <cellStyle name="Migliaia 2 5 4" xfId="111"/>
    <cellStyle name="Migliaia 2 5 5" xfId="134"/>
    <cellStyle name="Migliaia 2 5 6" xfId="159"/>
    <cellStyle name="Migliaia 2 5 7" xfId="173"/>
    <cellStyle name="Migliaia 2 5 8" xfId="202"/>
    <cellStyle name="Migliaia 2 5 9" xfId="224"/>
    <cellStyle name="Migliaia 2 6" xfId="50"/>
    <cellStyle name="Migliaia 2 6 2" xfId="145"/>
    <cellStyle name="Migliaia 2 7" xfId="53"/>
    <cellStyle name="Migliaia 2 8" xfId="78"/>
    <cellStyle name="Migliaia 2 9" xfId="100"/>
    <cellStyle name="Migliaia 3" xfId="73"/>
    <cellStyle name="Migliaia 4" xfId="168"/>
    <cellStyle name="Normale" xfId="0" builtinId="0"/>
    <cellStyle name="Normale 10" xfId="255"/>
    <cellStyle name="Normale 2" xfId="4"/>
    <cellStyle name="Normale 2 2" xfId="5"/>
    <cellStyle name="Normale 2 2 2" xfId="17"/>
    <cellStyle name="Normale 2 2 2 2" xfId="24"/>
    <cellStyle name="Normale 2 3" xfId="12"/>
    <cellStyle name="Normale 2 3 2" xfId="25"/>
    <cellStyle name="Normale 2 4" xfId="14"/>
    <cellStyle name="Normale 2 4 2" xfId="26"/>
    <cellStyle name="Normale 3" xfId="6"/>
    <cellStyle name="Normale 4" xfId="7"/>
    <cellStyle name="Normale 4 2" xfId="11"/>
    <cellStyle name="Normale 4 2 2" xfId="27"/>
    <cellStyle name="Normale 5" xfId="15"/>
    <cellStyle name="Normale 5 2" xfId="28"/>
    <cellStyle name="Normale 6" xfId="8"/>
    <cellStyle name="Normale 7" xfId="9"/>
    <cellStyle name="Normale 7 2" xfId="16"/>
    <cellStyle name="Normale 7 2 2" xfId="29"/>
    <cellStyle name="Normale 8" xfId="10"/>
    <cellStyle name="Normale 8 10" xfId="121"/>
    <cellStyle name="Normale 8 11" xfId="146"/>
    <cellStyle name="Normale 8 12" xfId="189"/>
    <cellStyle name="Normale 8 13" xfId="211"/>
    <cellStyle name="Normale 8 14" xfId="233"/>
    <cellStyle name="Normale 8 2" xfId="20"/>
    <cellStyle name="Normale 8 2 10" xfId="214"/>
    <cellStyle name="Normale 8 2 11" xfId="236"/>
    <cellStyle name="Normale 8 2 2" xfId="40"/>
    <cellStyle name="Normale 8 2 2 10" xfId="247"/>
    <cellStyle name="Normale 8 2 2 2" xfId="65"/>
    <cellStyle name="Normale 8 2 2 3" xfId="90"/>
    <cellStyle name="Normale 8 2 2 4" xfId="112"/>
    <cellStyle name="Normale 8 2 2 5" xfId="135"/>
    <cellStyle name="Normale 8 2 2 6" xfId="160"/>
    <cellStyle name="Normale 8 2 2 7" xfId="175"/>
    <cellStyle name="Normale 8 2 2 8" xfId="203"/>
    <cellStyle name="Normale 8 2 2 9" xfId="225"/>
    <cellStyle name="Normale 8 2 3" xfId="54"/>
    <cellStyle name="Normale 8 2 4" xfId="79"/>
    <cellStyle name="Normale 8 2 5" xfId="101"/>
    <cellStyle name="Normale 8 2 6" xfId="124"/>
    <cellStyle name="Normale 8 2 7" xfId="149"/>
    <cellStyle name="Normale 8 2 8" xfId="174"/>
    <cellStyle name="Normale 8 2 9" xfId="192"/>
    <cellStyle name="Normale 8 3" xfId="30"/>
    <cellStyle name="Normale 8 4" xfId="32"/>
    <cellStyle name="Normale 8 4 10" xfId="217"/>
    <cellStyle name="Normale 8 4 11" xfId="239"/>
    <cellStyle name="Normale 8 4 2" xfId="43"/>
    <cellStyle name="Normale 8 4 2 10" xfId="250"/>
    <cellStyle name="Normale 8 4 2 2" xfId="68"/>
    <cellStyle name="Normale 8 4 2 3" xfId="93"/>
    <cellStyle name="Normale 8 4 2 4" xfId="115"/>
    <cellStyle name="Normale 8 4 2 5" xfId="138"/>
    <cellStyle name="Normale 8 4 2 6" xfId="163"/>
    <cellStyle name="Normale 8 4 2 7" xfId="177"/>
    <cellStyle name="Normale 8 4 2 8" xfId="206"/>
    <cellStyle name="Normale 8 4 2 9" xfId="228"/>
    <cellStyle name="Normale 8 4 3" xfId="57"/>
    <cellStyle name="Normale 8 4 4" xfId="82"/>
    <cellStyle name="Normale 8 4 5" xfId="104"/>
    <cellStyle name="Normale 8 4 6" xfId="127"/>
    <cellStyle name="Normale 8 4 7" xfId="152"/>
    <cellStyle name="Normale 8 4 8" xfId="176"/>
    <cellStyle name="Normale 8 4 9" xfId="195"/>
    <cellStyle name="Normale 8 5" xfId="37"/>
    <cellStyle name="Normale 8 5 10" xfId="244"/>
    <cellStyle name="Normale 8 5 2" xfId="62"/>
    <cellStyle name="Normale 8 5 3" xfId="87"/>
    <cellStyle name="Normale 8 5 4" xfId="109"/>
    <cellStyle name="Normale 8 5 5" xfId="132"/>
    <cellStyle name="Normale 8 5 6" xfId="157"/>
    <cellStyle name="Normale 8 5 7" xfId="178"/>
    <cellStyle name="Normale 8 5 8" xfId="200"/>
    <cellStyle name="Normale 8 5 9" xfId="222"/>
    <cellStyle name="Normale 8 6" xfId="48"/>
    <cellStyle name="Normale 8 6 2" xfId="143"/>
    <cellStyle name="Normale 8 7" xfId="51"/>
    <cellStyle name="Normale 8 8" xfId="76"/>
    <cellStyle name="Normale 8 9" xfId="98"/>
    <cellStyle name="Normale 9" xfId="35"/>
    <cellStyle name="Normale 9 10" xfId="220"/>
    <cellStyle name="Normale 9 11" xfId="242"/>
    <cellStyle name="Normale 9 2" xfId="46"/>
    <cellStyle name="Normale 9 2 10" xfId="253"/>
    <cellStyle name="Normale 9 2 2" xfId="71"/>
    <cellStyle name="Normale 9 2 3" xfId="96"/>
    <cellStyle name="Normale 9 2 4" xfId="118"/>
    <cellStyle name="Normale 9 2 5" xfId="141"/>
    <cellStyle name="Normale 9 2 6" xfId="166"/>
    <cellStyle name="Normale 9 2 7" xfId="180"/>
    <cellStyle name="Normale 9 2 8" xfId="209"/>
    <cellStyle name="Normale 9 2 9" xfId="231"/>
    <cellStyle name="Normale 9 3" xfId="60"/>
    <cellStyle name="Normale 9 4" xfId="85"/>
    <cellStyle name="Normale 9 5" xfId="107"/>
    <cellStyle name="Normale 9 6" xfId="130"/>
    <cellStyle name="Normale 9 7" xfId="155"/>
    <cellStyle name="Normale 9 8" xfId="179"/>
    <cellStyle name="Normale 9 9" xfId="198"/>
    <cellStyle name="Percentuale 2" xfId="120"/>
    <cellStyle name="Valore valido" xfId="74" builtinId="26"/>
    <cellStyle name="Valuta" xfId="2" builtinId="4"/>
    <cellStyle name="Valuta 2" xfId="18"/>
    <cellStyle name="Valuta 2 10" xfId="122"/>
    <cellStyle name="Valuta 2 11" xfId="147"/>
    <cellStyle name="Valuta 2 12" xfId="190"/>
    <cellStyle name="Valuta 2 13" xfId="212"/>
    <cellStyle name="Valuta 2 14" xfId="234"/>
    <cellStyle name="Valuta 2 2" xfId="21"/>
    <cellStyle name="Valuta 2 2 10" xfId="215"/>
    <cellStyle name="Valuta 2 2 11" xfId="237"/>
    <cellStyle name="Valuta 2 2 2" xfId="41"/>
    <cellStyle name="Valuta 2 2 2 10" xfId="248"/>
    <cellStyle name="Valuta 2 2 2 2" xfId="66"/>
    <cellStyle name="Valuta 2 2 2 3" xfId="91"/>
    <cellStyle name="Valuta 2 2 2 4" xfId="113"/>
    <cellStyle name="Valuta 2 2 2 5" xfId="136"/>
    <cellStyle name="Valuta 2 2 2 6" xfId="161"/>
    <cellStyle name="Valuta 2 2 2 7" xfId="182"/>
    <cellStyle name="Valuta 2 2 2 8" xfId="204"/>
    <cellStyle name="Valuta 2 2 2 9" xfId="226"/>
    <cellStyle name="Valuta 2 2 3" xfId="55"/>
    <cellStyle name="Valuta 2 2 4" xfId="80"/>
    <cellStyle name="Valuta 2 2 5" xfId="102"/>
    <cellStyle name="Valuta 2 2 6" xfId="125"/>
    <cellStyle name="Valuta 2 2 7" xfId="150"/>
    <cellStyle name="Valuta 2 2 8" xfId="181"/>
    <cellStyle name="Valuta 2 2 9" xfId="193"/>
    <cellStyle name="Valuta 2 3" xfId="31"/>
    <cellStyle name="Valuta 2 4" xfId="33"/>
    <cellStyle name="Valuta 2 4 10" xfId="218"/>
    <cellStyle name="Valuta 2 4 11" xfId="240"/>
    <cellStyle name="Valuta 2 4 2" xfId="44"/>
    <cellStyle name="Valuta 2 4 2 10" xfId="251"/>
    <cellStyle name="Valuta 2 4 2 2" xfId="69"/>
    <cellStyle name="Valuta 2 4 2 3" xfId="94"/>
    <cellStyle name="Valuta 2 4 2 4" xfId="116"/>
    <cellStyle name="Valuta 2 4 2 5" xfId="139"/>
    <cellStyle name="Valuta 2 4 2 6" xfId="164"/>
    <cellStyle name="Valuta 2 4 2 7" xfId="184"/>
    <cellStyle name="Valuta 2 4 2 8" xfId="207"/>
    <cellStyle name="Valuta 2 4 2 9" xfId="229"/>
    <cellStyle name="Valuta 2 4 3" xfId="58"/>
    <cellStyle name="Valuta 2 4 4" xfId="83"/>
    <cellStyle name="Valuta 2 4 5" xfId="105"/>
    <cellStyle name="Valuta 2 4 6" xfId="128"/>
    <cellStyle name="Valuta 2 4 7" xfId="153"/>
    <cellStyle name="Valuta 2 4 8" xfId="183"/>
    <cellStyle name="Valuta 2 4 9" xfId="196"/>
    <cellStyle name="Valuta 2 5" xfId="38"/>
    <cellStyle name="Valuta 2 5 10" xfId="245"/>
    <cellStyle name="Valuta 2 5 2" xfId="63"/>
    <cellStyle name="Valuta 2 5 3" xfId="88"/>
    <cellStyle name="Valuta 2 5 4" xfId="110"/>
    <cellStyle name="Valuta 2 5 5" xfId="133"/>
    <cellStyle name="Valuta 2 5 6" xfId="158"/>
    <cellStyle name="Valuta 2 5 7" xfId="185"/>
    <cellStyle name="Valuta 2 5 8" xfId="201"/>
    <cellStyle name="Valuta 2 5 9" xfId="223"/>
    <cellStyle name="Valuta 2 6" xfId="49"/>
    <cellStyle name="Valuta 2 6 2" xfId="144"/>
    <cellStyle name="Valuta 2 7" xfId="52"/>
    <cellStyle name="Valuta 2 8" xfId="77"/>
    <cellStyle name="Valuta 2 9" xfId="99"/>
    <cellStyle name="Valuta 3" xfId="36"/>
    <cellStyle name="Valuta 3 10" xfId="221"/>
    <cellStyle name="Valuta 3 11" xfId="243"/>
    <cellStyle name="Valuta 3 2" xfId="47"/>
    <cellStyle name="Valuta 3 2 10" xfId="254"/>
    <cellStyle name="Valuta 3 2 2" xfId="72"/>
    <cellStyle name="Valuta 3 2 3" xfId="97"/>
    <cellStyle name="Valuta 3 2 4" xfId="119"/>
    <cellStyle name="Valuta 3 2 5" xfId="142"/>
    <cellStyle name="Valuta 3 2 6" xfId="167"/>
    <cellStyle name="Valuta 3 2 7" xfId="187"/>
    <cellStyle name="Valuta 3 2 8" xfId="210"/>
    <cellStyle name="Valuta 3 2 9" xfId="232"/>
    <cellStyle name="Valuta 3 3" xfId="61"/>
    <cellStyle name="Valuta 3 4" xfId="86"/>
    <cellStyle name="Valuta 3 5" xfId="108"/>
    <cellStyle name="Valuta 3 6" xfId="131"/>
    <cellStyle name="Valuta 3 7" xfId="156"/>
    <cellStyle name="Valuta 3 8" xfId="186"/>
    <cellStyle name="Valuta 3 9" xfId="199"/>
    <cellStyle name="Valuta 4" xfId="25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6000"/>
      <rgbColor rgb="FF800080"/>
      <rgbColor rgb="FF008080"/>
      <rgbColor rgb="FFC0C0C0"/>
      <rgbColor rgb="FF808080"/>
      <rgbColor rgb="FF9999FF"/>
      <rgbColor rgb="FF993366"/>
      <rgbColor rgb="FFFFF5CE"/>
      <rgbColor rgb="FFFFD7D7"/>
      <rgbColor rgb="FF660066"/>
      <rgbColor rgb="FFFF8080"/>
      <rgbColor rgb="FF0066CC"/>
      <rgbColor rgb="FFB4C7DC"/>
      <rgbColor rgb="FF000080"/>
      <rgbColor rgb="FFFF00FF"/>
      <rgbColor rgb="FFE6E905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D4EA6B"/>
      <rgbColor rgb="FF99CCFF"/>
      <rgbColor rgb="FFE0C2CD"/>
      <rgbColor rgb="FFCC99FF"/>
      <rgbColor rgb="FFFFD8CE"/>
      <rgbColor rgb="FF3366FF"/>
      <rgbColor rgb="FF33CCCC"/>
      <rgbColor rgb="FF81D41A"/>
      <rgbColor rgb="FFFFB66C"/>
      <rgbColor rgb="FFFF9900"/>
      <rgbColor rgb="FFFF40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2"/>
  <sheetViews>
    <sheetView zoomScale="90" zoomScaleNormal="90" workbookViewId="0">
      <selection activeCell="A2" sqref="A2:E2"/>
    </sheetView>
  </sheetViews>
  <sheetFormatPr defaultColWidth="31.7109375" defaultRowHeight="15" x14ac:dyDescent="0.25"/>
  <cols>
    <col min="6" max="6" width="12" customWidth="1"/>
  </cols>
  <sheetData>
    <row r="2" spans="1:10" x14ac:dyDescent="0.25">
      <c r="A2" s="398" t="s">
        <v>1643</v>
      </c>
      <c r="B2" s="398"/>
      <c r="C2" s="398"/>
      <c r="D2" s="398"/>
      <c r="E2" s="398"/>
      <c r="F2" s="1"/>
      <c r="G2" s="1"/>
      <c r="H2" s="1"/>
      <c r="I2" s="1"/>
      <c r="J2" s="1"/>
    </row>
    <row r="3" spans="1:10" x14ac:dyDescent="0.25">
      <c r="A3" s="398" t="s">
        <v>0</v>
      </c>
      <c r="B3" s="398"/>
      <c r="C3" s="398"/>
      <c r="D3" s="398"/>
      <c r="E3" s="398"/>
      <c r="F3" s="1"/>
      <c r="G3" s="1"/>
      <c r="H3" s="1"/>
      <c r="I3" s="1"/>
      <c r="J3" s="1"/>
    </row>
    <row r="4" spans="1:10" x14ac:dyDescent="0.25">
      <c r="A4" s="2"/>
      <c r="B4" s="2"/>
      <c r="C4" s="2"/>
      <c r="D4" s="2"/>
      <c r="E4" s="3"/>
      <c r="F4" s="1"/>
      <c r="G4" s="1"/>
      <c r="H4" s="1"/>
      <c r="I4" s="1"/>
      <c r="J4" s="1"/>
    </row>
    <row r="5" spans="1:10" x14ac:dyDescent="0.25">
      <c r="A5" s="399" t="s">
        <v>589</v>
      </c>
      <c r="B5" s="399"/>
      <c r="C5" s="399"/>
      <c r="D5" s="399"/>
      <c r="E5" s="399"/>
      <c r="F5" s="6"/>
      <c r="G5" s="6"/>
      <c r="H5" s="6"/>
      <c r="I5" s="6"/>
      <c r="J5" s="6"/>
    </row>
    <row r="6" spans="1:10" x14ac:dyDescent="0.25">
      <c r="F6" s="6"/>
      <c r="G6" s="6"/>
      <c r="H6" s="6"/>
      <c r="I6" s="6"/>
      <c r="J6" s="6"/>
    </row>
    <row r="7" spans="1:10" ht="15" customHeight="1" x14ac:dyDescent="0.25">
      <c r="A7" s="400" t="s">
        <v>1</v>
      </c>
      <c r="B7" s="400"/>
      <c r="C7" s="401" t="s">
        <v>2</v>
      </c>
      <c r="D7" s="401"/>
      <c r="E7" s="401"/>
      <c r="F7" s="6"/>
      <c r="G7" s="6"/>
      <c r="H7" s="6"/>
      <c r="I7" s="6"/>
      <c r="J7" s="6"/>
    </row>
    <row r="8" spans="1:10" x14ac:dyDescent="0.25">
      <c r="A8" s="400"/>
      <c r="B8" s="400"/>
      <c r="C8" s="401" t="s">
        <v>3</v>
      </c>
      <c r="D8" s="401"/>
      <c r="E8" s="401" t="s">
        <v>4</v>
      </c>
      <c r="F8" s="6"/>
      <c r="G8" s="6"/>
      <c r="H8" s="6"/>
      <c r="I8" s="6"/>
      <c r="J8" s="6"/>
    </row>
    <row r="9" spans="1:10" x14ac:dyDescent="0.25">
      <c r="A9" s="400"/>
      <c r="B9" s="400"/>
      <c r="C9" s="4" t="s">
        <v>1243</v>
      </c>
      <c r="D9" s="4" t="s">
        <v>1244</v>
      </c>
      <c r="E9" s="401"/>
      <c r="F9" s="6"/>
      <c r="G9" s="6"/>
      <c r="H9" s="6"/>
      <c r="I9" s="6"/>
      <c r="J9" s="6"/>
    </row>
    <row r="10" spans="1:10" ht="15" customHeight="1" x14ac:dyDescent="0.25">
      <c r="A10" s="402" t="s">
        <v>5</v>
      </c>
      <c r="B10" s="402"/>
      <c r="C10" s="5">
        <f>SUMIF('SCHEDA B PARI SOTTO 1'!$AR:$AR,"DVL",'SCHEDA B PARI SOTTO 1'!$U:$U)+SUMIF('SCHEDA B PARI SOTTO 1'!$AR:$AR,"DVL (U.E..)",'SCHEDA B PARI SOTTO 1'!$U:$U)+SUMIF('SCHEDA B SOPRA 1 '!$AR:$AR,"DVL",'SCHEDA B SOPRA 1 '!$U:$U)+SUMIF('SCHEDA B SOPRA 1 '!$AR:$AR,"DVL (U.E..)",'SCHEDA B SOPRA 1 '!$U:$U)</f>
        <v>60047925.82</v>
      </c>
      <c r="D10" s="5">
        <f>SUMIF('SCHEDA B PARI SOTTO 1'!$AR:$AR,"DVL",'SCHEDA B PARI SOTTO 1'!$V:$V)+SUMIF('SCHEDA B PARI SOTTO 1'!$AR:$AR,"DVL (U.E..)",'SCHEDA B PARI SOTTO 1'!$V:$V)+SUMIF('SCHEDA B SOPRA 1 '!$AR:$AR,"DVL",'SCHEDA B SOPRA 1 '!$V:$V)+SUMIF('SCHEDA B SOPRA 1 '!$AR:$AR,"DVL (U.E..)",'SCHEDA B SOPRA 1 '!$V:$V)</f>
        <v>50088482.549999997</v>
      </c>
      <c r="E10" s="5">
        <f>SUM(C10:D10)</f>
        <v>110136408.37</v>
      </c>
      <c r="F10" s="6"/>
      <c r="G10" s="6"/>
      <c r="H10" s="6"/>
      <c r="I10" s="6"/>
      <c r="J10" s="6"/>
    </row>
    <row r="11" spans="1:10" ht="15" customHeight="1" x14ac:dyDescent="0.25">
      <c r="A11" s="402" t="s">
        <v>6</v>
      </c>
      <c r="B11" s="402"/>
      <c r="C11" s="11"/>
      <c r="D11" s="11"/>
      <c r="E11" s="11"/>
      <c r="F11" s="6"/>
      <c r="G11" s="6"/>
      <c r="H11" s="6"/>
      <c r="I11" s="6"/>
      <c r="J11" s="6"/>
    </row>
    <row r="12" spans="1:10" ht="15" customHeight="1" x14ac:dyDescent="0.25">
      <c r="A12" s="402" t="s">
        <v>7</v>
      </c>
      <c r="B12" s="402"/>
      <c r="C12" s="11">
        <f>SUMIF('SCHEDA B PARI SOTTO 1'!$AR:$AR,"CANONE DA PRIVATI",'SCHEDA B PARI SOTTO 1'!$U:$U)+SUMIF('SCHEDA B SOPRA 1 '!$AR:$AR,"CANONE DA PRIVATI",'SCHEDA B SOPRA 1 '!$U:$U)+SUMIF('SCHEDA B SOPRA 1 '!$E:$E,"ASILO NIDO AZIENDALE ASL NUORO",'SCHEDA B SOPRA 1 '!$U:$U)*0.5</f>
        <v>160000</v>
      </c>
      <c r="D12" s="11">
        <f>SUMIF('SCHEDA B PARI SOTTO 1'!$AR:$AR,"CANONE DA PRIVATI",'SCHEDA B PARI SOTTO 1'!$V:$V)+SUMIF('SCHEDA B SOPRA 1 '!$AR:$AR,"CANONE DA PRIVATI",'SCHEDA B SOPRA 1 '!$V:$V)+ SUMIF('SCHEDA B SOPRA 1 '!$E:$E,"ASILO NIDO AZIENDALE ASL NUORO",'SCHEDA B SOPRA 1 '!$V:$V)*0.5</f>
        <v>554375</v>
      </c>
      <c r="E12" s="11">
        <f>SUM(C12:D12)</f>
        <v>714375</v>
      </c>
      <c r="F12" s="6"/>
      <c r="G12" s="6"/>
      <c r="H12" s="6"/>
      <c r="I12" s="6"/>
      <c r="J12" s="6"/>
    </row>
    <row r="13" spans="1:10" ht="15" customHeight="1" x14ac:dyDescent="0.25">
      <c r="A13" s="402" t="s">
        <v>8</v>
      </c>
      <c r="B13" s="402"/>
      <c r="C13" s="5">
        <f>SUMIF('SCHEDA B PARI SOTTO 1'!$AR:$AR,"stanziamenti di bilancio",'SCHEDA B PARI SOTTO 1'!$U:$U)+SUMIF('SCHEDA B SOPRA 1 '!$AR:$AR,"stanziamenti di bilancio",'SCHEDA B SOPRA 1 '!$U:$U)-SUMIF('SCHEDA B SOPRA 1 '!$E:$E,"ASILO NIDO AZIENDALE ASL NUORO",'SCHEDA B SOPRA 1 '!$U:$U)*0.5</f>
        <v>479151001.77825129</v>
      </c>
      <c r="D13" s="5">
        <f>SUMIF('SCHEDA B PARI SOTTO 1'!$AR:$AR,"stanziamenti di bilancio",'SCHEDA B PARI SOTTO 1'!$V:$V)+SUMIF('SCHEDA B SOPRA 1 '!$AR:$AR,"stanziamenti di bilancio",'SCHEDA B SOPRA 1 '!$V:$V)-SUMIF('SCHEDA B SOPRA 1 '!$E:$E,"ASILO NIDO AZIENDALE ASL NUORO",'SCHEDA B SOPRA 1 '!$V:$V)*0.5</f>
        <v>568482675.10250604</v>
      </c>
      <c r="E13" s="5">
        <f>SUM(C13:D13)</f>
        <v>1047633676.8807573</v>
      </c>
      <c r="F13" s="6"/>
      <c r="G13" s="6"/>
      <c r="H13" s="6"/>
      <c r="I13" s="6"/>
      <c r="J13" s="6"/>
    </row>
    <row r="14" spans="1:10" ht="15" customHeight="1" x14ac:dyDescent="0.25">
      <c r="A14" s="402" t="s">
        <v>9</v>
      </c>
      <c r="B14" s="402"/>
      <c r="C14" s="5"/>
      <c r="D14" s="5"/>
      <c r="E14" s="5"/>
      <c r="F14" s="6"/>
      <c r="G14" s="6"/>
      <c r="H14" s="6"/>
      <c r="I14" s="6"/>
      <c r="J14" s="6"/>
    </row>
    <row r="15" spans="1:10" ht="15" customHeight="1" x14ac:dyDescent="0.25">
      <c r="A15" s="402" t="s">
        <v>10</v>
      </c>
      <c r="B15" s="402"/>
      <c r="C15" s="5"/>
      <c r="D15" s="5"/>
      <c r="E15" s="5"/>
      <c r="F15" s="6"/>
      <c r="G15" s="6"/>
      <c r="H15" s="6"/>
      <c r="I15" s="6"/>
      <c r="J15" s="6"/>
    </row>
    <row r="16" spans="1:10" ht="15" customHeight="1" x14ac:dyDescent="0.25">
      <c r="A16" s="402" t="s">
        <v>11</v>
      </c>
      <c r="B16" s="402"/>
      <c r="C16" s="5"/>
      <c r="D16" s="5"/>
      <c r="E16" s="5"/>
      <c r="F16" s="6"/>
      <c r="G16" s="6"/>
      <c r="H16" s="6"/>
      <c r="I16" s="6"/>
      <c r="J16" s="6"/>
    </row>
    <row r="17" spans="1:10" ht="15" customHeight="1" x14ac:dyDescent="0.25">
      <c r="A17" s="403" t="s">
        <v>12</v>
      </c>
      <c r="B17" s="403"/>
      <c r="C17" s="5">
        <f>SUM(C10:C16)</f>
        <v>539358927.59825134</v>
      </c>
      <c r="D17" s="5">
        <f>SUM(D10:D16)</f>
        <v>619125532.65250599</v>
      </c>
      <c r="E17" s="5">
        <f>SUM(C17:D17)</f>
        <v>1158484460.2507572</v>
      </c>
      <c r="F17" s="6"/>
      <c r="G17" s="6"/>
      <c r="H17" s="6"/>
      <c r="I17" s="6"/>
      <c r="J17" s="6"/>
    </row>
    <row r="18" spans="1:10" ht="15.75" thickBot="1" x14ac:dyDescent="0.3">
      <c r="A18" s="1"/>
      <c r="B18" s="1"/>
      <c r="C18" s="1"/>
      <c r="D18" s="7"/>
      <c r="E18" s="1"/>
      <c r="F18" s="6"/>
      <c r="G18" s="6"/>
      <c r="H18" s="6"/>
      <c r="I18" s="6"/>
      <c r="J18" s="6"/>
    </row>
    <row r="19" spans="1:10" x14ac:dyDescent="0.25">
      <c r="A19" s="1"/>
      <c r="B19" s="6"/>
      <c r="C19" s="392" t="s">
        <v>1578</v>
      </c>
      <c r="D19" s="393"/>
      <c r="E19" s="394"/>
      <c r="F19" s="231"/>
      <c r="G19" s="231"/>
      <c r="H19" s="231"/>
      <c r="I19" s="231"/>
      <c r="J19" s="6"/>
    </row>
    <row r="20" spans="1:10" x14ac:dyDescent="0.25">
      <c r="A20" s="8"/>
      <c r="B20" s="6"/>
      <c r="C20" s="395"/>
      <c r="D20" s="396"/>
      <c r="E20" s="397"/>
      <c r="F20" s="125"/>
      <c r="G20" s="125"/>
      <c r="H20" s="125"/>
      <c r="I20" s="125"/>
      <c r="J20" s="6"/>
    </row>
    <row r="21" spans="1:10" x14ac:dyDescent="0.25">
      <c r="A21" s="8"/>
      <c r="B21" s="6"/>
      <c r="C21" s="274" t="s">
        <v>1407</v>
      </c>
      <c r="D21" s="233"/>
      <c r="E21" s="275"/>
      <c r="F21" s="232"/>
      <c r="G21" s="232"/>
      <c r="H21" s="231"/>
      <c r="I21" s="231"/>
      <c r="J21" s="6"/>
    </row>
    <row r="22" spans="1:10" ht="15.75" thickBot="1" x14ac:dyDescent="0.3">
      <c r="A22" s="8"/>
      <c r="B22" s="6"/>
      <c r="C22" s="276" t="s">
        <v>1408</v>
      </c>
      <c r="D22" s="277"/>
      <c r="E22" s="278"/>
      <c r="F22" s="232"/>
      <c r="G22" s="232"/>
      <c r="H22" s="231"/>
      <c r="I22" s="231"/>
      <c r="J22" s="6"/>
    </row>
    <row r="23" spans="1:10" x14ac:dyDescent="0.25">
      <c r="A23" s="8"/>
      <c r="B23" s="6"/>
      <c r="C23" s="230"/>
      <c r="D23" s="6"/>
      <c r="E23" s="6"/>
      <c r="F23" s="6"/>
      <c r="H23" s="6"/>
      <c r="I23" s="6"/>
      <c r="J23" s="6"/>
    </row>
    <row r="24" spans="1:10" x14ac:dyDescent="0.25">
      <c r="A24" s="8"/>
      <c r="B24" s="6"/>
      <c r="C24" s="6"/>
      <c r="D24" s="6"/>
      <c r="E24" s="6"/>
      <c r="F24" s="6"/>
      <c r="G24" s="6"/>
      <c r="H24" s="6"/>
      <c r="I24" s="6"/>
      <c r="J24" s="6"/>
    </row>
    <row r="25" spans="1:10" x14ac:dyDescent="0.25">
      <c r="A25" s="8"/>
      <c r="B25" s="9"/>
      <c r="D25" s="1"/>
      <c r="E25" s="1"/>
      <c r="F25" s="6"/>
      <c r="G25" s="6"/>
      <c r="H25" s="6"/>
      <c r="I25" s="6"/>
      <c r="J25" s="6"/>
    </row>
    <row r="26" spans="1:10" x14ac:dyDescent="0.25">
      <c r="A26" s="9"/>
      <c r="B26" s="9"/>
      <c r="C26" s="9"/>
      <c r="D26" s="9"/>
      <c r="E26" s="9"/>
      <c r="F26" s="6"/>
      <c r="G26" s="6"/>
      <c r="H26" s="6"/>
      <c r="I26" s="6"/>
      <c r="J26" s="6"/>
    </row>
    <row r="27" spans="1:10" x14ac:dyDescent="0.25">
      <c r="A27" s="9"/>
      <c r="B27" s="9"/>
      <c r="C27" s="9"/>
      <c r="D27" s="9"/>
      <c r="E27" s="9"/>
      <c r="F27" s="6"/>
      <c r="G27" s="6"/>
      <c r="H27" s="6"/>
      <c r="I27" s="6"/>
      <c r="J27" s="6"/>
    </row>
    <row r="28" spans="1:10" x14ac:dyDescent="0.25">
      <c r="A28" s="9"/>
      <c r="B28" s="9"/>
      <c r="C28" s="9"/>
      <c r="D28" s="9"/>
      <c r="E28" s="9"/>
      <c r="F28" s="6"/>
      <c r="G28" s="6"/>
      <c r="H28" s="6"/>
      <c r="I28" s="6"/>
      <c r="J28" s="6"/>
    </row>
    <row r="29" spans="1:10" x14ac:dyDescent="0.25">
      <c r="A29" s="9"/>
      <c r="B29" s="9"/>
      <c r="C29" s="9"/>
      <c r="D29" s="9"/>
      <c r="E29" s="9"/>
      <c r="F29" s="6"/>
      <c r="G29" s="6"/>
      <c r="H29" s="6"/>
      <c r="I29" s="6"/>
      <c r="J29" s="6"/>
    </row>
    <row r="30" spans="1:10" x14ac:dyDescent="0.25">
      <c r="A30" s="9"/>
      <c r="B30" s="9"/>
      <c r="C30" s="9"/>
      <c r="D30" s="9"/>
      <c r="E30" s="9"/>
      <c r="F30" s="6"/>
      <c r="G30" s="6"/>
      <c r="H30" s="6"/>
      <c r="I30" s="6"/>
      <c r="J30" s="6"/>
    </row>
    <row r="31" spans="1:10" x14ac:dyDescent="0.25">
      <c r="F31" s="6"/>
      <c r="G31" s="6"/>
      <c r="H31" s="6"/>
      <c r="I31" s="6"/>
      <c r="J31" s="6"/>
    </row>
    <row r="32" spans="1:10" x14ac:dyDescent="0.25">
      <c r="F32" s="6"/>
      <c r="G32" s="6"/>
      <c r="H32" s="6"/>
      <c r="I32" s="6"/>
      <c r="J32" s="6"/>
    </row>
  </sheetData>
  <mergeCells count="16">
    <mergeCell ref="C19:E20"/>
    <mergeCell ref="A2:E2"/>
    <mergeCell ref="A3:E3"/>
    <mergeCell ref="A5:E5"/>
    <mergeCell ref="A7:B9"/>
    <mergeCell ref="C7:E7"/>
    <mergeCell ref="C8:D8"/>
    <mergeCell ref="E8:E9"/>
    <mergeCell ref="A15:B15"/>
    <mergeCell ref="A16:B16"/>
    <mergeCell ref="A17:B17"/>
    <mergeCell ref="A10:B10"/>
    <mergeCell ref="A11:B11"/>
    <mergeCell ref="A12:B12"/>
    <mergeCell ref="A13:B13"/>
    <mergeCell ref="A14:B14"/>
  </mergeCells>
  <printOptions horizontalCentered="1"/>
  <pageMargins left="0.51181102362204722" right="0.51181102362204722" top="0.35433070866141736" bottom="0.35433070866141736" header="0.51181102362204722" footer="0.51181102362204722"/>
  <pageSetup paperSize="8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220"/>
  <sheetViews>
    <sheetView tabSelected="1" zoomScale="89" zoomScaleNormal="89" workbookViewId="0">
      <selection activeCell="B9" sqref="B9"/>
    </sheetView>
  </sheetViews>
  <sheetFormatPr defaultColWidth="17.7109375" defaultRowHeight="15" x14ac:dyDescent="0.25"/>
  <cols>
    <col min="1" max="1" width="17.7109375" style="158"/>
    <col min="2" max="2" width="41.42578125" style="158" customWidth="1"/>
    <col min="3" max="3" width="16" style="158" customWidth="1"/>
    <col min="4" max="4" width="13.42578125" style="158" customWidth="1"/>
    <col min="5" max="5" width="47.85546875" style="158" customWidth="1"/>
    <col min="6" max="6" width="16.140625" style="158" customWidth="1"/>
    <col min="7" max="7" width="13.7109375" style="158" customWidth="1"/>
    <col min="8" max="8" width="12.85546875" style="158" customWidth="1"/>
    <col min="9" max="9" width="13.7109375" style="158" customWidth="1"/>
    <col min="10" max="10" width="12.5703125" style="158" customWidth="1"/>
    <col min="11" max="11" width="21.85546875" style="158" customWidth="1"/>
    <col min="12" max="12" width="30" style="158" customWidth="1"/>
    <col min="13" max="13" width="30.5703125" style="158" customWidth="1"/>
    <col min="14" max="14" width="16.28515625" style="158" customWidth="1"/>
    <col min="15" max="15" width="12.140625" style="158" customWidth="1"/>
    <col min="16" max="16" width="13.7109375" style="158" customWidth="1"/>
    <col min="17" max="17" width="16.28515625" style="158" customWidth="1"/>
    <col min="18" max="19" width="12.5703125" style="158" customWidth="1"/>
    <col min="20" max="20" width="14.85546875" style="158" customWidth="1"/>
    <col min="21" max="21" width="25.28515625" style="296" customWidth="1"/>
    <col min="22" max="22" width="24.28515625" style="158" customWidth="1"/>
    <col min="23" max="23" width="20.140625" style="158" customWidth="1"/>
    <col min="24" max="24" width="25.140625" style="158" customWidth="1"/>
    <col min="25" max="26" width="16.28515625" style="158" customWidth="1"/>
    <col min="27" max="27" width="14.42578125" style="158" customWidth="1"/>
    <col min="28" max="28" width="16.7109375" style="158" customWidth="1"/>
    <col min="29" max="41" width="17.7109375" style="158"/>
    <col min="42" max="42" width="13.42578125" style="158" customWidth="1"/>
    <col min="43" max="43" width="32.28515625" style="161" customWidth="1"/>
    <col min="44" max="16384" width="17.7109375" style="158"/>
  </cols>
  <sheetData>
    <row r="1" spans="1:44" s="290" customFormat="1" ht="19.5" customHeight="1" x14ac:dyDescent="0.25">
      <c r="A1" s="407" t="s">
        <v>1641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  <c r="O1" s="407"/>
      <c r="P1" s="407"/>
      <c r="Q1" s="407"/>
      <c r="R1" s="407"/>
      <c r="S1" s="407"/>
      <c r="T1" s="408"/>
      <c r="U1" s="407"/>
      <c r="V1" s="407"/>
      <c r="W1" s="407"/>
      <c r="X1" s="407"/>
      <c r="Y1" s="407"/>
      <c r="Z1" s="407"/>
      <c r="AA1" s="407"/>
      <c r="AB1" s="407"/>
      <c r="AC1" s="407"/>
      <c r="AD1" s="407"/>
      <c r="AE1" s="407"/>
      <c r="AF1" s="407"/>
      <c r="AG1" s="407"/>
      <c r="AH1" s="407"/>
      <c r="AI1" s="407"/>
      <c r="AJ1" s="407"/>
      <c r="AK1" s="407"/>
      <c r="AL1" s="407"/>
    </row>
    <row r="2" spans="1:44" s="291" customFormat="1" ht="25.5" customHeight="1" x14ac:dyDescent="0.25">
      <c r="A2" s="409" t="s">
        <v>1354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  <c r="Q2" s="409"/>
      <c r="R2" s="409"/>
      <c r="S2" s="409"/>
      <c r="T2" s="410"/>
      <c r="U2" s="409"/>
      <c r="V2" s="409"/>
      <c r="W2" s="409"/>
      <c r="X2" s="409"/>
      <c r="Y2" s="409"/>
      <c r="Z2" s="409"/>
      <c r="AA2" s="409"/>
      <c r="AB2" s="409"/>
      <c r="AC2" s="409"/>
      <c r="AD2" s="409"/>
      <c r="AE2" s="409"/>
      <c r="AF2" s="409"/>
      <c r="AG2" s="409"/>
      <c r="AH2" s="409"/>
      <c r="AI2" s="409"/>
      <c r="AJ2" s="409"/>
      <c r="AK2" s="409"/>
      <c r="AL2" s="409"/>
    </row>
    <row r="3" spans="1:44" ht="222" customHeight="1" x14ac:dyDescent="0.25">
      <c r="A3" s="298" t="s">
        <v>599</v>
      </c>
      <c r="B3" s="298" t="s">
        <v>13</v>
      </c>
      <c r="C3" s="298" t="s">
        <v>14</v>
      </c>
      <c r="D3" s="298" t="s">
        <v>15</v>
      </c>
      <c r="E3" s="298" t="s">
        <v>16</v>
      </c>
      <c r="F3" s="298" t="s">
        <v>17</v>
      </c>
      <c r="G3" s="298" t="s">
        <v>1633</v>
      </c>
      <c r="H3" s="298" t="s">
        <v>18</v>
      </c>
      <c r="I3" s="298" t="s">
        <v>19</v>
      </c>
      <c r="J3" s="298" t="s">
        <v>441</v>
      </c>
      <c r="K3" s="298" t="s">
        <v>20</v>
      </c>
      <c r="L3" s="298" t="s">
        <v>1634</v>
      </c>
      <c r="M3" s="298" t="s">
        <v>21</v>
      </c>
      <c r="N3" s="298" t="s">
        <v>1635</v>
      </c>
      <c r="O3" s="298" t="s">
        <v>22</v>
      </c>
      <c r="P3" s="298" t="s">
        <v>1636</v>
      </c>
      <c r="Q3" s="298" t="s">
        <v>23</v>
      </c>
      <c r="R3" s="298" t="s">
        <v>24</v>
      </c>
      <c r="S3" s="298" t="s">
        <v>25</v>
      </c>
      <c r="T3" s="298" t="s">
        <v>26</v>
      </c>
      <c r="U3" s="299" t="s">
        <v>1379</v>
      </c>
      <c r="V3" s="298" t="s">
        <v>1380</v>
      </c>
      <c r="W3" s="298" t="s">
        <v>1242</v>
      </c>
      <c r="X3" s="300" t="s">
        <v>27</v>
      </c>
      <c r="Y3" s="298" t="s">
        <v>28</v>
      </c>
      <c r="Z3" s="298" t="s">
        <v>29</v>
      </c>
      <c r="AA3" s="298" t="s">
        <v>30</v>
      </c>
      <c r="AB3" s="298" t="s">
        <v>31</v>
      </c>
      <c r="AC3" s="298" t="s">
        <v>32</v>
      </c>
      <c r="AD3" s="298" t="s">
        <v>33</v>
      </c>
      <c r="AE3" s="298" t="s">
        <v>34</v>
      </c>
      <c r="AF3" s="298" t="s">
        <v>35</v>
      </c>
      <c r="AG3" s="298" t="s">
        <v>36</v>
      </c>
      <c r="AH3" s="298" t="s">
        <v>37</v>
      </c>
      <c r="AI3" s="298" t="s">
        <v>38</v>
      </c>
      <c r="AJ3" s="298" t="s">
        <v>39</v>
      </c>
      <c r="AK3" s="298" t="s">
        <v>179</v>
      </c>
      <c r="AL3" s="298" t="s">
        <v>1234</v>
      </c>
      <c r="AM3" s="298" t="s">
        <v>1233</v>
      </c>
      <c r="AN3" s="298" t="s">
        <v>1236</v>
      </c>
      <c r="AO3" s="298" t="s">
        <v>1235</v>
      </c>
      <c r="AP3" s="298" t="s">
        <v>40</v>
      </c>
      <c r="AQ3" s="298" t="s">
        <v>41</v>
      </c>
      <c r="AR3" s="298" t="s">
        <v>42</v>
      </c>
    </row>
    <row r="4" spans="1:44" ht="101.25" customHeight="1" x14ac:dyDescent="0.25">
      <c r="A4" s="298" t="s">
        <v>600</v>
      </c>
      <c r="B4" s="217" t="s">
        <v>879</v>
      </c>
      <c r="C4" s="101" t="s">
        <v>43</v>
      </c>
      <c r="D4" s="113" t="s">
        <v>1364</v>
      </c>
      <c r="E4" s="73" t="s">
        <v>52</v>
      </c>
      <c r="F4" s="101" t="s">
        <v>53</v>
      </c>
      <c r="G4" s="82">
        <v>12</v>
      </c>
      <c r="H4" s="82" t="s">
        <v>47</v>
      </c>
      <c r="I4" s="82">
        <v>2023</v>
      </c>
      <c r="J4" s="82">
        <v>2023</v>
      </c>
      <c r="K4" s="82" t="s">
        <v>54</v>
      </c>
      <c r="L4" s="82" t="s">
        <v>55</v>
      </c>
      <c r="M4" s="130"/>
      <c r="N4" s="82" t="s">
        <v>47</v>
      </c>
      <c r="O4" s="82" t="s">
        <v>48</v>
      </c>
      <c r="P4" s="83" t="s">
        <v>56</v>
      </c>
      <c r="Q4" s="131" t="s">
        <v>57</v>
      </c>
      <c r="R4" s="83">
        <v>2</v>
      </c>
      <c r="S4" s="82" t="s">
        <v>47</v>
      </c>
      <c r="T4" s="82" t="s">
        <v>47</v>
      </c>
      <c r="U4" s="170">
        <v>50800</v>
      </c>
      <c r="V4" s="170">
        <v>0</v>
      </c>
      <c r="W4" s="170">
        <v>0</v>
      </c>
      <c r="X4" s="170">
        <v>50800</v>
      </c>
      <c r="Y4" s="132" t="s">
        <v>47</v>
      </c>
      <c r="Z4" s="132" t="s">
        <v>47</v>
      </c>
      <c r="AA4" s="324">
        <v>226120</v>
      </c>
      <c r="AB4" s="325" t="s">
        <v>58</v>
      </c>
      <c r="AC4" s="170">
        <v>50800</v>
      </c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83"/>
      <c r="AQ4" s="73" t="s">
        <v>59</v>
      </c>
      <c r="AR4" s="82" t="s">
        <v>51</v>
      </c>
    </row>
    <row r="5" spans="1:44" ht="101.25" customHeight="1" x14ac:dyDescent="0.25">
      <c r="A5" s="298" t="s">
        <v>601</v>
      </c>
      <c r="B5" s="217" t="s">
        <v>880</v>
      </c>
      <c r="C5" s="101" t="s">
        <v>43</v>
      </c>
      <c r="D5" s="113" t="s">
        <v>1364</v>
      </c>
      <c r="E5" s="73" t="s">
        <v>60</v>
      </c>
      <c r="F5" s="101" t="s">
        <v>53</v>
      </c>
      <c r="G5" s="82">
        <v>12</v>
      </c>
      <c r="H5" s="82" t="s">
        <v>47</v>
      </c>
      <c r="I5" s="82">
        <v>2023</v>
      </c>
      <c r="J5" s="82">
        <v>2023</v>
      </c>
      <c r="K5" s="82" t="s">
        <v>61</v>
      </c>
      <c r="L5" s="82" t="s">
        <v>55</v>
      </c>
      <c r="M5" s="130"/>
      <c r="N5" s="82" t="s">
        <v>47</v>
      </c>
      <c r="O5" s="82" t="s">
        <v>48</v>
      </c>
      <c r="P5" s="83" t="s">
        <v>56</v>
      </c>
      <c r="Q5" s="131" t="s">
        <v>57</v>
      </c>
      <c r="R5" s="83">
        <v>2</v>
      </c>
      <c r="S5" s="82" t="s">
        <v>47</v>
      </c>
      <c r="T5" s="82" t="s">
        <v>47</v>
      </c>
      <c r="U5" s="170">
        <v>50800</v>
      </c>
      <c r="V5" s="170">
        <v>0</v>
      </c>
      <c r="W5" s="170">
        <v>0</v>
      </c>
      <c r="X5" s="170">
        <v>50800</v>
      </c>
      <c r="Y5" s="132" t="s">
        <v>47</v>
      </c>
      <c r="Z5" s="132" t="s">
        <v>47</v>
      </c>
      <c r="AA5" s="324">
        <v>226120</v>
      </c>
      <c r="AB5" s="332" t="s">
        <v>58</v>
      </c>
      <c r="AC5" s="310"/>
      <c r="AD5" s="310"/>
      <c r="AE5" s="170">
        <v>50800</v>
      </c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83"/>
      <c r="AQ5" s="73" t="s">
        <v>62</v>
      </c>
      <c r="AR5" s="82" t="s">
        <v>51</v>
      </c>
    </row>
    <row r="6" spans="1:44" ht="101.25" customHeight="1" x14ac:dyDescent="0.25">
      <c r="A6" s="298" t="s">
        <v>602</v>
      </c>
      <c r="B6" s="217" t="s">
        <v>881</v>
      </c>
      <c r="C6" s="101" t="s">
        <v>43</v>
      </c>
      <c r="D6" s="113" t="s">
        <v>1364</v>
      </c>
      <c r="E6" s="73" t="s">
        <v>63</v>
      </c>
      <c r="F6" s="101" t="s">
        <v>53</v>
      </c>
      <c r="G6" s="82">
        <v>12</v>
      </c>
      <c r="H6" s="82" t="s">
        <v>47</v>
      </c>
      <c r="I6" s="82">
        <v>2023</v>
      </c>
      <c r="J6" s="82">
        <v>2023</v>
      </c>
      <c r="K6" s="82" t="s">
        <v>64</v>
      </c>
      <c r="L6" s="82" t="s">
        <v>55</v>
      </c>
      <c r="M6" s="130"/>
      <c r="N6" s="82" t="s">
        <v>47</v>
      </c>
      <c r="O6" s="82" t="s">
        <v>48</v>
      </c>
      <c r="P6" s="83" t="s">
        <v>56</v>
      </c>
      <c r="Q6" s="131" t="s">
        <v>57</v>
      </c>
      <c r="R6" s="83">
        <v>2</v>
      </c>
      <c r="S6" s="82" t="s">
        <v>47</v>
      </c>
      <c r="T6" s="82" t="s">
        <v>47</v>
      </c>
      <c r="U6" s="170">
        <v>50800</v>
      </c>
      <c r="V6" s="170">
        <v>0</v>
      </c>
      <c r="W6" s="170">
        <v>0</v>
      </c>
      <c r="X6" s="170">
        <v>50800</v>
      </c>
      <c r="Y6" s="132" t="s">
        <v>47</v>
      </c>
      <c r="Z6" s="132" t="s">
        <v>47</v>
      </c>
      <c r="AA6" s="324">
        <v>226120</v>
      </c>
      <c r="AB6" s="325" t="s">
        <v>58</v>
      </c>
      <c r="AC6" s="310"/>
      <c r="AD6" s="310"/>
      <c r="AE6" s="310"/>
      <c r="AF6" s="170">
        <v>50800</v>
      </c>
      <c r="AG6" s="310"/>
      <c r="AH6" s="310"/>
      <c r="AI6" s="310"/>
      <c r="AJ6" s="310"/>
      <c r="AK6" s="310"/>
      <c r="AL6" s="310"/>
      <c r="AM6" s="310"/>
      <c r="AN6" s="310"/>
      <c r="AO6" s="310"/>
      <c r="AP6" s="83"/>
      <c r="AQ6" s="73" t="s">
        <v>65</v>
      </c>
      <c r="AR6" s="82" t="s">
        <v>51</v>
      </c>
    </row>
    <row r="7" spans="1:44" ht="101.25" customHeight="1" x14ac:dyDescent="0.25">
      <c r="A7" s="298" t="s">
        <v>603</v>
      </c>
      <c r="B7" s="217" t="s">
        <v>882</v>
      </c>
      <c r="C7" s="101" t="s">
        <v>43</v>
      </c>
      <c r="D7" s="113" t="s">
        <v>1364</v>
      </c>
      <c r="E7" s="73" t="s">
        <v>66</v>
      </c>
      <c r="F7" s="101" t="s">
        <v>53</v>
      </c>
      <c r="G7" s="82">
        <v>12</v>
      </c>
      <c r="H7" s="82" t="s">
        <v>47</v>
      </c>
      <c r="I7" s="82">
        <v>2022</v>
      </c>
      <c r="J7" s="82">
        <v>2023</v>
      </c>
      <c r="K7" s="82" t="s">
        <v>67</v>
      </c>
      <c r="L7" s="82" t="s">
        <v>55</v>
      </c>
      <c r="M7" s="130"/>
      <c r="N7" s="82" t="s">
        <v>47</v>
      </c>
      <c r="O7" s="82" t="s">
        <v>48</v>
      </c>
      <c r="P7" s="83" t="s">
        <v>56</v>
      </c>
      <c r="Q7" s="131" t="s">
        <v>57</v>
      </c>
      <c r="R7" s="83">
        <v>2</v>
      </c>
      <c r="S7" s="82" t="s">
        <v>47</v>
      </c>
      <c r="T7" s="82" t="s">
        <v>47</v>
      </c>
      <c r="U7" s="170">
        <v>50800</v>
      </c>
      <c r="V7" s="170">
        <v>0</v>
      </c>
      <c r="W7" s="170">
        <v>0</v>
      </c>
      <c r="X7" s="170">
        <v>50800</v>
      </c>
      <c r="Y7" s="132" t="s">
        <v>47</v>
      </c>
      <c r="Z7" s="132" t="s">
        <v>47</v>
      </c>
      <c r="AA7" s="324">
        <v>226120</v>
      </c>
      <c r="AB7" s="325" t="s">
        <v>58</v>
      </c>
      <c r="AC7" s="310"/>
      <c r="AD7" s="310"/>
      <c r="AE7" s="310"/>
      <c r="AF7" s="310"/>
      <c r="AG7" s="170">
        <v>50800</v>
      </c>
      <c r="AH7" s="310"/>
      <c r="AI7" s="310"/>
      <c r="AJ7" s="310"/>
      <c r="AK7" s="310"/>
      <c r="AL7" s="310"/>
      <c r="AM7" s="310"/>
      <c r="AN7" s="310"/>
      <c r="AO7" s="310"/>
      <c r="AP7" s="83"/>
      <c r="AQ7" s="73" t="s">
        <v>68</v>
      </c>
      <c r="AR7" s="82" t="s">
        <v>51</v>
      </c>
    </row>
    <row r="8" spans="1:44" ht="101.25" customHeight="1" x14ac:dyDescent="0.25">
      <c r="A8" s="298" t="s">
        <v>604</v>
      </c>
      <c r="B8" s="217" t="s">
        <v>883</v>
      </c>
      <c r="C8" s="101" t="s">
        <v>43</v>
      </c>
      <c r="D8" s="113" t="s">
        <v>1364</v>
      </c>
      <c r="E8" s="73" t="s">
        <v>69</v>
      </c>
      <c r="F8" s="101" t="s">
        <v>53</v>
      </c>
      <c r="G8" s="82">
        <v>12</v>
      </c>
      <c r="H8" s="82" t="s">
        <v>47</v>
      </c>
      <c r="I8" s="82">
        <v>2023</v>
      </c>
      <c r="J8" s="82">
        <v>2023</v>
      </c>
      <c r="K8" s="82" t="s">
        <v>70</v>
      </c>
      <c r="L8" s="82" t="s">
        <v>55</v>
      </c>
      <c r="M8" s="130"/>
      <c r="N8" s="82" t="s">
        <v>47</v>
      </c>
      <c r="O8" s="82" t="s">
        <v>48</v>
      </c>
      <c r="P8" s="83" t="s">
        <v>56</v>
      </c>
      <c r="Q8" s="131" t="s">
        <v>57</v>
      </c>
      <c r="R8" s="83">
        <v>2</v>
      </c>
      <c r="S8" s="82" t="s">
        <v>47</v>
      </c>
      <c r="T8" s="82" t="s">
        <v>47</v>
      </c>
      <c r="U8" s="170">
        <v>50800</v>
      </c>
      <c r="V8" s="170">
        <v>0</v>
      </c>
      <c r="W8" s="170">
        <v>0</v>
      </c>
      <c r="X8" s="170">
        <v>50800</v>
      </c>
      <c r="Y8" s="132" t="s">
        <v>47</v>
      </c>
      <c r="Z8" s="132" t="s">
        <v>47</v>
      </c>
      <c r="AA8" s="324">
        <v>226120</v>
      </c>
      <c r="AB8" s="325" t="s">
        <v>58</v>
      </c>
      <c r="AC8" s="310"/>
      <c r="AD8" s="310"/>
      <c r="AE8" s="310"/>
      <c r="AF8" s="310"/>
      <c r="AG8" s="170">
        <v>50800</v>
      </c>
      <c r="AH8" s="310"/>
      <c r="AI8" s="310"/>
      <c r="AJ8" s="310"/>
      <c r="AK8" s="310"/>
      <c r="AL8" s="310"/>
      <c r="AM8" s="310"/>
      <c r="AN8" s="310"/>
      <c r="AO8" s="310"/>
      <c r="AP8" s="83"/>
      <c r="AQ8" s="73" t="s">
        <v>71</v>
      </c>
      <c r="AR8" s="82" t="s">
        <v>51</v>
      </c>
    </row>
    <row r="9" spans="1:44" ht="101.25" customHeight="1" x14ac:dyDescent="0.25">
      <c r="A9" s="298" t="s">
        <v>605</v>
      </c>
      <c r="B9" s="217" t="s">
        <v>884</v>
      </c>
      <c r="C9" s="101" t="s">
        <v>43</v>
      </c>
      <c r="D9" s="113" t="s">
        <v>1364</v>
      </c>
      <c r="E9" s="73" t="s">
        <v>72</v>
      </c>
      <c r="F9" s="101" t="s">
        <v>53</v>
      </c>
      <c r="G9" s="82">
        <v>12</v>
      </c>
      <c r="H9" s="82" t="s">
        <v>47</v>
      </c>
      <c r="I9" s="82">
        <v>2023</v>
      </c>
      <c r="J9" s="82">
        <v>2023</v>
      </c>
      <c r="K9" s="82" t="s">
        <v>73</v>
      </c>
      <c r="L9" s="82" t="s">
        <v>55</v>
      </c>
      <c r="M9" s="130"/>
      <c r="N9" s="82" t="s">
        <v>47</v>
      </c>
      <c r="O9" s="82" t="s">
        <v>48</v>
      </c>
      <c r="P9" s="83" t="s">
        <v>56</v>
      </c>
      <c r="Q9" s="131" t="s">
        <v>57</v>
      </c>
      <c r="R9" s="83">
        <v>2</v>
      </c>
      <c r="S9" s="82" t="s">
        <v>47</v>
      </c>
      <c r="T9" s="82" t="s">
        <v>47</v>
      </c>
      <c r="U9" s="170">
        <v>50800</v>
      </c>
      <c r="V9" s="170">
        <v>0</v>
      </c>
      <c r="W9" s="170">
        <v>0</v>
      </c>
      <c r="X9" s="170">
        <v>50800</v>
      </c>
      <c r="Y9" s="132" t="s">
        <v>47</v>
      </c>
      <c r="Z9" s="132" t="s">
        <v>47</v>
      </c>
      <c r="AA9" s="324">
        <v>226120</v>
      </c>
      <c r="AB9" s="325" t="s">
        <v>58</v>
      </c>
      <c r="AC9" s="310"/>
      <c r="AD9" s="310"/>
      <c r="AE9" s="310"/>
      <c r="AF9" s="310"/>
      <c r="AG9" s="310"/>
      <c r="AH9" s="310"/>
      <c r="AI9" s="170">
        <v>50800</v>
      </c>
      <c r="AJ9" s="310"/>
      <c r="AK9" s="310"/>
      <c r="AL9" s="310"/>
      <c r="AM9" s="310"/>
      <c r="AN9" s="310"/>
      <c r="AO9" s="310"/>
      <c r="AP9" s="83"/>
      <c r="AQ9" s="73" t="s">
        <v>74</v>
      </c>
      <c r="AR9" s="82" t="s">
        <v>51</v>
      </c>
    </row>
    <row r="10" spans="1:44" ht="101.25" customHeight="1" x14ac:dyDescent="0.25">
      <c r="A10" s="298" t="s">
        <v>606</v>
      </c>
      <c r="B10" s="217" t="s">
        <v>885</v>
      </c>
      <c r="C10" s="101" t="s">
        <v>43</v>
      </c>
      <c r="D10" s="113" t="s">
        <v>1364</v>
      </c>
      <c r="E10" s="73" t="s">
        <v>75</v>
      </c>
      <c r="F10" s="101" t="s">
        <v>53</v>
      </c>
      <c r="G10" s="82">
        <v>12</v>
      </c>
      <c r="H10" s="82" t="s">
        <v>47</v>
      </c>
      <c r="I10" s="82">
        <v>2023</v>
      </c>
      <c r="J10" s="82">
        <v>2023</v>
      </c>
      <c r="K10" s="82" t="s">
        <v>76</v>
      </c>
      <c r="L10" s="82" t="s">
        <v>55</v>
      </c>
      <c r="M10" s="130"/>
      <c r="N10" s="82" t="s">
        <v>47</v>
      </c>
      <c r="O10" s="82" t="s">
        <v>48</v>
      </c>
      <c r="P10" s="83" t="s">
        <v>56</v>
      </c>
      <c r="Q10" s="131" t="s">
        <v>57</v>
      </c>
      <c r="R10" s="83">
        <v>2</v>
      </c>
      <c r="S10" s="82" t="s">
        <v>47</v>
      </c>
      <c r="T10" s="82" t="s">
        <v>47</v>
      </c>
      <c r="U10" s="170">
        <v>50800</v>
      </c>
      <c r="V10" s="170">
        <v>0</v>
      </c>
      <c r="W10" s="170">
        <v>0</v>
      </c>
      <c r="X10" s="170">
        <v>50800</v>
      </c>
      <c r="Y10" s="132" t="s">
        <v>47</v>
      </c>
      <c r="Z10" s="132" t="s">
        <v>47</v>
      </c>
      <c r="AA10" s="324">
        <v>226120</v>
      </c>
      <c r="AB10" s="325" t="s">
        <v>58</v>
      </c>
      <c r="AC10" s="310"/>
      <c r="AD10" s="310"/>
      <c r="AE10" s="310"/>
      <c r="AF10" s="310"/>
      <c r="AG10" s="310"/>
      <c r="AH10" s="310"/>
      <c r="AI10" s="310"/>
      <c r="AJ10" s="170">
        <v>50800</v>
      </c>
      <c r="AK10" s="170"/>
      <c r="AL10" s="170"/>
      <c r="AM10" s="170"/>
      <c r="AN10" s="170"/>
      <c r="AO10" s="170"/>
      <c r="AP10" s="83"/>
      <c r="AQ10" s="73" t="s">
        <v>77</v>
      </c>
      <c r="AR10" s="82" t="s">
        <v>51</v>
      </c>
    </row>
    <row r="11" spans="1:44" ht="101.25" customHeight="1" x14ac:dyDescent="0.25">
      <c r="A11" s="298" t="s">
        <v>607</v>
      </c>
      <c r="B11" s="217" t="s">
        <v>886</v>
      </c>
      <c r="C11" s="101" t="s">
        <v>43</v>
      </c>
      <c r="D11" s="113" t="s">
        <v>1364</v>
      </c>
      <c r="E11" s="73" t="s">
        <v>78</v>
      </c>
      <c r="F11" s="101" t="s">
        <v>53</v>
      </c>
      <c r="G11" s="82">
        <v>12</v>
      </c>
      <c r="H11" s="82" t="s">
        <v>47</v>
      </c>
      <c r="I11" s="82">
        <v>2023</v>
      </c>
      <c r="J11" s="82">
        <v>2023</v>
      </c>
      <c r="K11" s="82" t="s">
        <v>79</v>
      </c>
      <c r="L11" s="82" t="s">
        <v>55</v>
      </c>
      <c r="M11" s="130"/>
      <c r="N11" s="82" t="s">
        <v>47</v>
      </c>
      <c r="O11" s="82" t="s">
        <v>48</v>
      </c>
      <c r="P11" s="83" t="s">
        <v>56</v>
      </c>
      <c r="Q11" s="131" t="s">
        <v>57</v>
      </c>
      <c r="R11" s="83">
        <v>2</v>
      </c>
      <c r="S11" s="82" t="s">
        <v>47</v>
      </c>
      <c r="T11" s="82" t="s">
        <v>47</v>
      </c>
      <c r="U11" s="170">
        <v>50800</v>
      </c>
      <c r="V11" s="170">
        <v>0</v>
      </c>
      <c r="W11" s="170">
        <v>0</v>
      </c>
      <c r="X11" s="170">
        <v>50800</v>
      </c>
      <c r="Y11" s="132" t="s">
        <v>47</v>
      </c>
      <c r="Z11" s="132" t="s">
        <v>47</v>
      </c>
      <c r="AA11" s="324">
        <v>226120</v>
      </c>
      <c r="AB11" s="325" t="s">
        <v>58</v>
      </c>
      <c r="AC11" s="310"/>
      <c r="AD11" s="310"/>
      <c r="AE11" s="310"/>
      <c r="AF11" s="310"/>
      <c r="AG11" s="310"/>
      <c r="AH11" s="310"/>
      <c r="AI11" s="310"/>
      <c r="AJ11" s="170">
        <v>50800</v>
      </c>
      <c r="AK11" s="170"/>
      <c r="AL11" s="170"/>
      <c r="AM11" s="170"/>
      <c r="AN11" s="170"/>
      <c r="AO11" s="170"/>
      <c r="AP11" s="83"/>
      <c r="AQ11" s="73" t="s">
        <v>80</v>
      </c>
      <c r="AR11" s="82" t="s">
        <v>51</v>
      </c>
    </row>
    <row r="12" spans="1:44" ht="101.25" customHeight="1" x14ac:dyDescent="0.25">
      <c r="A12" s="298" t="s">
        <v>608</v>
      </c>
      <c r="B12" s="217" t="s">
        <v>887</v>
      </c>
      <c r="C12" s="101" t="s">
        <v>43</v>
      </c>
      <c r="D12" s="113" t="s">
        <v>1364</v>
      </c>
      <c r="E12" s="73" t="s">
        <v>81</v>
      </c>
      <c r="F12" s="101" t="s">
        <v>53</v>
      </c>
      <c r="G12" s="82">
        <v>12</v>
      </c>
      <c r="H12" s="82" t="s">
        <v>47</v>
      </c>
      <c r="I12" s="82">
        <v>2023</v>
      </c>
      <c r="J12" s="82">
        <v>2023</v>
      </c>
      <c r="K12" s="82" t="s">
        <v>82</v>
      </c>
      <c r="L12" s="82" t="s">
        <v>55</v>
      </c>
      <c r="M12" s="130"/>
      <c r="N12" s="82" t="s">
        <v>47</v>
      </c>
      <c r="O12" s="82" t="s">
        <v>48</v>
      </c>
      <c r="P12" s="83" t="s">
        <v>56</v>
      </c>
      <c r="Q12" s="131" t="s">
        <v>57</v>
      </c>
      <c r="R12" s="83">
        <v>2</v>
      </c>
      <c r="S12" s="82" t="s">
        <v>47</v>
      </c>
      <c r="T12" s="82" t="s">
        <v>47</v>
      </c>
      <c r="U12" s="170">
        <v>50800</v>
      </c>
      <c r="V12" s="170">
        <v>0</v>
      </c>
      <c r="W12" s="170">
        <v>0</v>
      </c>
      <c r="X12" s="170">
        <v>50800</v>
      </c>
      <c r="Y12" s="132" t="s">
        <v>47</v>
      </c>
      <c r="Z12" s="132" t="s">
        <v>47</v>
      </c>
      <c r="AA12" s="324">
        <v>226120</v>
      </c>
      <c r="AB12" s="325" t="s">
        <v>58</v>
      </c>
      <c r="AC12" s="310"/>
      <c r="AD12" s="310"/>
      <c r="AE12" s="310"/>
      <c r="AF12" s="310"/>
      <c r="AG12" s="310"/>
      <c r="AH12" s="310"/>
      <c r="AI12" s="310"/>
      <c r="AJ12" s="170">
        <v>50800</v>
      </c>
      <c r="AK12" s="170"/>
      <c r="AL12" s="170"/>
      <c r="AM12" s="170"/>
      <c r="AN12" s="170"/>
      <c r="AO12" s="170"/>
      <c r="AP12" s="83"/>
      <c r="AQ12" s="73" t="s">
        <v>83</v>
      </c>
      <c r="AR12" s="82" t="s">
        <v>51</v>
      </c>
    </row>
    <row r="13" spans="1:44" ht="101.25" customHeight="1" x14ac:dyDescent="0.25">
      <c r="A13" s="298" t="s">
        <v>609</v>
      </c>
      <c r="B13" s="217" t="s">
        <v>888</v>
      </c>
      <c r="C13" s="101" t="s">
        <v>43</v>
      </c>
      <c r="D13" s="113" t="s">
        <v>1364</v>
      </c>
      <c r="E13" s="73" t="s">
        <v>84</v>
      </c>
      <c r="F13" s="101" t="s">
        <v>53</v>
      </c>
      <c r="G13" s="82">
        <v>12</v>
      </c>
      <c r="H13" s="82" t="s">
        <v>47</v>
      </c>
      <c r="I13" s="82">
        <v>2023</v>
      </c>
      <c r="J13" s="82">
        <v>2023</v>
      </c>
      <c r="K13" s="82" t="s">
        <v>85</v>
      </c>
      <c r="L13" s="82" t="s">
        <v>55</v>
      </c>
      <c r="M13" s="130"/>
      <c r="N13" s="82" t="s">
        <v>47</v>
      </c>
      <c r="O13" s="82" t="s">
        <v>48</v>
      </c>
      <c r="P13" s="83" t="s">
        <v>56</v>
      </c>
      <c r="Q13" s="131" t="s">
        <v>57</v>
      </c>
      <c r="R13" s="83">
        <v>2</v>
      </c>
      <c r="S13" s="82" t="s">
        <v>47</v>
      </c>
      <c r="T13" s="82" t="s">
        <v>47</v>
      </c>
      <c r="U13" s="170">
        <v>50800</v>
      </c>
      <c r="V13" s="170">
        <v>0</v>
      </c>
      <c r="W13" s="170">
        <v>0</v>
      </c>
      <c r="X13" s="170">
        <v>50800</v>
      </c>
      <c r="Y13" s="132" t="s">
        <v>47</v>
      </c>
      <c r="Z13" s="132" t="s">
        <v>47</v>
      </c>
      <c r="AA13" s="324">
        <v>226120</v>
      </c>
      <c r="AB13" s="325" t="s">
        <v>58</v>
      </c>
      <c r="AC13" s="310"/>
      <c r="AD13" s="310"/>
      <c r="AE13" s="310"/>
      <c r="AF13" s="310"/>
      <c r="AG13" s="310"/>
      <c r="AH13" s="310"/>
      <c r="AI13" s="310"/>
      <c r="AJ13" s="170">
        <v>50800</v>
      </c>
      <c r="AK13" s="170"/>
      <c r="AL13" s="170"/>
      <c r="AM13" s="170"/>
      <c r="AN13" s="170"/>
      <c r="AO13" s="170"/>
      <c r="AP13" s="83"/>
      <c r="AQ13" s="73" t="s">
        <v>86</v>
      </c>
      <c r="AR13" s="82" t="s">
        <v>51</v>
      </c>
    </row>
    <row r="14" spans="1:44" ht="101.25" customHeight="1" x14ac:dyDescent="0.25">
      <c r="A14" s="298" t="s">
        <v>610</v>
      </c>
      <c r="B14" s="217" t="s">
        <v>889</v>
      </c>
      <c r="C14" s="101" t="s">
        <v>43</v>
      </c>
      <c r="D14" s="113" t="s">
        <v>1364</v>
      </c>
      <c r="E14" s="73" t="s">
        <v>87</v>
      </c>
      <c r="F14" s="101" t="s">
        <v>53</v>
      </c>
      <c r="G14" s="82">
        <v>12</v>
      </c>
      <c r="H14" s="82" t="s">
        <v>47</v>
      </c>
      <c r="I14" s="82">
        <v>2023</v>
      </c>
      <c r="J14" s="82">
        <v>2023</v>
      </c>
      <c r="K14" s="82" t="s">
        <v>88</v>
      </c>
      <c r="L14" s="82" t="s">
        <v>55</v>
      </c>
      <c r="M14" s="130"/>
      <c r="N14" s="82" t="s">
        <v>47</v>
      </c>
      <c r="O14" s="82" t="s">
        <v>48</v>
      </c>
      <c r="P14" s="82" t="s">
        <v>56</v>
      </c>
      <c r="Q14" s="131" t="s">
        <v>57</v>
      </c>
      <c r="R14" s="83">
        <v>2</v>
      </c>
      <c r="S14" s="82" t="s">
        <v>47</v>
      </c>
      <c r="T14" s="82" t="s">
        <v>47</v>
      </c>
      <c r="U14" s="170">
        <v>50800</v>
      </c>
      <c r="V14" s="170">
        <v>0</v>
      </c>
      <c r="W14" s="170">
        <v>0</v>
      </c>
      <c r="X14" s="170">
        <v>50800</v>
      </c>
      <c r="Y14" s="132" t="s">
        <v>47</v>
      </c>
      <c r="Z14" s="132" t="s">
        <v>47</v>
      </c>
      <c r="AA14" s="324">
        <v>226120</v>
      </c>
      <c r="AB14" s="325" t="s">
        <v>58</v>
      </c>
      <c r="AC14" s="310"/>
      <c r="AD14" s="310"/>
      <c r="AE14" s="310"/>
      <c r="AF14" s="310"/>
      <c r="AG14" s="310"/>
      <c r="AH14" s="310"/>
      <c r="AI14" s="310"/>
      <c r="AJ14" s="170">
        <v>50800</v>
      </c>
      <c r="AK14" s="170"/>
      <c r="AL14" s="170"/>
      <c r="AM14" s="170"/>
      <c r="AN14" s="170"/>
      <c r="AO14" s="170"/>
      <c r="AP14" s="83"/>
      <c r="AQ14" s="73" t="s">
        <v>89</v>
      </c>
      <c r="AR14" s="82" t="s">
        <v>51</v>
      </c>
    </row>
    <row r="15" spans="1:44" ht="101.25" customHeight="1" x14ac:dyDescent="0.25">
      <c r="A15" s="298" t="s">
        <v>611</v>
      </c>
      <c r="B15" s="217" t="s">
        <v>890</v>
      </c>
      <c r="C15" s="101" t="s">
        <v>43</v>
      </c>
      <c r="D15" s="113" t="s">
        <v>1364</v>
      </c>
      <c r="E15" s="73" t="s">
        <v>102</v>
      </c>
      <c r="F15" s="101" t="s">
        <v>53</v>
      </c>
      <c r="G15" s="82">
        <v>12</v>
      </c>
      <c r="H15" s="82" t="s">
        <v>47</v>
      </c>
      <c r="I15" s="82">
        <v>2023</v>
      </c>
      <c r="J15" s="82">
        <v>2023</v>
      </c>
      <c r="K15" s="82" t="s">
        <v>103</v>
      </c>
      <c r="L15" s="82" t="s">
        <v>55</v>
      </c>
      <c r="M15" s="130"/>
      <c r="N15" s="82" t="s">
        <v>47</v>
      </c>
      <c r="O15" s="82" t="s">
        <v>48</v>
      </c>
      <c r="P15" s="83" t="s">
        <v>56</v>
      </c>
      <c r="Q15" s="131" t="s">
        <v>104</v>
      </c>
      <c r="R15" s="83">
        <v>3</v>
      </c>
      <c r="S15" s="82" t="s">
        <v>47</v>
      </c>
      <c r="T15" s="82" t="s">
        <v>47</v>
      </c>
      <c r="U15" s="170">
        <v>75200</v>
      </c>
      <c r="V15" s="170">
        <v>0</v>
      </c>
      <c r="W15" s="170">
        <v>0</v>
      </c>
      <c r="X15" s="170">
        <v>75200</v>
      </c>
      <c r="Y15" s="132" t="s">
        <v>47</v>
      </c>
      <c r="Z15" s="132" t="s">
        <v>47</v>
      </c>
      <c r="AA15" s="324">
        <v>226120</v>
      </c>
      <c r="AB15" s="325" t="s">
        <v>58</v>
      </c>
      <c r="AC15" s="170">
        <v>75200</v>
      </c>
      <c r="AD15" s="170"/>
      <c r="AE15" s="170"/>
      <c r="AF15" s="170"/>
      <c r="AG15" s="170"/>
      <c r="AH15" s="170"/>
      <c r="AI15" s="170"/>
      <c r="AJ15" s="170"/>
      <c r="AK15" s="170"/>
      <c r="AL15" s="170"/>
      <c r="AM15" s="170"/>
      <c r="AN15" s="170"/>
      <c r="AO15" s="170"/>
      <c r="AP15" s="83"/>
      <c r="AQ15" s="73" t="s">
        <v>105</v>
      </c>
      <c r="AR15" s="82" t="s">
        <v>51</v>
      </c>
    </row>
    <row r="16" spans="1:44" ht="101.25" customHeight="1" x14ac:dyDescent="0.25">
      <c r="A16" s="298" t="s">
        <v>612</v>
      </c>
      <c r="B16" s="217" t="s">
        <v>891</v>
      </c>
      <c r="C16" s="101" t="s">
        <v>43</v>
      </c>
      <c r="D16" s="113" t="s">
        <v>1364</v>
      </c>
      <c r="E16" s="73" t="s">
        <v>106</v>
      </c>
      <c r="F16" s="101" t="s">
        <v>53</v>
      </c>
      <c r="G16" s="82">
        <v>12</v>
      </c>
      <c r="H16" s="82" t="s">
        <v>47</v>
      </c>
      <c r="I16" s="82">
        <v>2023</v>
      </c>
      <c r="J16" s="82">
        <v>2023</v>
      </c>
      <c r="K16" s="82" t="s">
        <v>107</v>
      </c>
      <c r="L16" s="82" t="s">
        <v>55</v>
      </c>
      <c r="M16" s="130"/>
      <c r="N16" s="82" t="s">
        <v>47</v>
      </c>
      <c r="O16" s="82" t="s">
        <v>48</v>
      </c>
      <c r="P16" s="83" t="s">
        <v>56</v>
      </c>
      <c r="Q16" s="131" t="s">
        <v>104</v>
      </c>
      <c r="R16" s="83">
        <v>3</v>
      </c>
      <c r="S16" s="82" t="s">
        <v>47</v>
      </c>
      <c r="T16" s="82" t="s">
        <v>47</v>
      </c>
      <c r="U16" s="170">
        <v>75200</v>
      </c>
      <c r="V16" s="170">
        <v>0</v>
      </c>
      <c r="W16" s="170">
        <v>0</v>
      </c>
      <c r="X16" s="170">
        <v>75200</v>
      </c>
      <c r="Y16" s="132" t="s">
        <v>47</v>
      </c>
      <c r="Z16" s="132" t="s">
        <v>47</v>
      </c>
      <c r="AA16" s="324">
        <v>226120</v>
      </c>
      <c r="AB16" s="325" t="s">
        <v>58</v>
      </c>
      <c r="AC16" s="170"/>
      <c r="AD16" s="170"/>
      <c r="AE16" s="170">
        <v>75200</v>
      </c>
      <c r="AF16" s="170"/>
      <c r="AG16" s="170"/>
      <c r="AH16" s="170"/>
      <c r="AI16" s="170"/>
      <c r="AJ16" s="170"/>
      <c r="AK16" s="170"/>
      <c r="AL16" s="170"/>
      <c r="AM16" s="170"/>
      <c r="AN16" s="170"/>
      <c r="AO16" s="170"/>
      <c r="AP16" s="83"/>
      <c r="AQ16" s="73" t="s">
        <v>108</v>
      </c>
      <c r="AR16" s="82" t="s">
        <v>51</v>
      </c>
    </row>
    <row r="17" spans="1:53" ht="101.25" customHeight="1" x14ac:dyDescent="0.25">
      <c r="A17" s="298" t="s">
        <v>613</v>
      </c>
      <c r="B17" s="217" t="s">
        <v>892</v>
      </c>
      <c r="C17" s="101" t="s">
        <v>43</v>
      </c>
      <c r="D17" s="113" t="s">
        <v>1364</v>
      </c>
      <c r="E17" s="73" t="s">
        <v>109</v>
      </c>
      <c r="F17" s="101" t="s">
        <v>53</v>
      </c>
      <c r="G17" s="82">
        <v>12</v>
      </c>
      <c r="H17" s="82" t="s">
        <v>47</v>
      </c>
      <c r="I17" s="82">
        <v>2023</v>
      </c>
      <c r="J17" s="82">
        <v>2023</v>
      </c>
      <c r="K17" s="82" t="s">
        <v>110</v>
      </c>
      <c r="L17" s="82" t="s">
        <v>55</v>
      </c>
      <c r="M17" s="130"/>
      <c r="N17" s="82" t="s">
        <v>47</v>
      </c>
      <c r="O17" s="82" t="s">
        <v>48</v>
      </c>
      <c r="P17" s="83" t="s">
        <v>56</v>
      </c>
      <c r="Q17" s="131" t="s">
        <v>104</v>
      </c>
      <c r="R17" s="83">
        <v>3</v>
      </c>
      <c r="S17" s="82" t="s">
        <v>47</v>
      </c>
      <c r="T17" s="82" t="s">
        <v>47</v>
      </c>
      <c r="U17" s="170">
        <v>75200</v>
      </c>
      <c r="V17" s="170">
        <v>0</v>
      </c>
      <c r="W17" s="170">
        <v>0</v>
      </c>
      <c r="X17" s="170">
        <v>75200</v>
      </c>
      <c r="Y17" s="132" t="s">
        <v>47</v>
      </c>
      <c r="Z17" s="132" t="s">
        <v>47</v>
      </c>
      <c r="AA17" s="324">
        <v>226120</v>
      </c>
      <c r="AB17" s="325" t="s">
        <v>58</v>
      </c>
      <c r="AC17" s="170"/>
      <c r="AD17" s="170"/>
      <c r="AE17" s="170"/>
      <c r="AF17" s="170"/>
      <c r="AG17" s="170">
        <v>75200</v>
      </c>
      <c r="AH17" s="170"/>
      <c r="AI17" s="170"/>
      <c r="AJ17" s="170"/>
      <c r="AK17" s="170"/>
      <c r="AL17" s="170"/>
      <c r="AM17" s="170"/>
      <c r="AN17" s="170"/>
      <c r="AO17" s="170"/>
      <c r="AP17" s="83"/>
      <c r="AQ17" s="73" t="s">
        <v>111</v>
      </c>
      <c r="AR17" s="82" t="s">
        <v>51</v>
      </c>
    </row>
    <row r="18" spans="1:53" ht="116.25" customHeight="1" x14ac:dyDescent="0.25">
      <c r="A18" s="298" t="s">
        <v>614</v>
      </c>
      <c r="B18" s="217" t="s">
        <v>893</v>
      </c>
      <c r="C18" s="101" t="s">
        <v>43</v>
      </c>
      <c r="D18" s="113" t="s">
        <v>1364</v>
      </c>
      <c r="E18" s="73" t="s">
        <v>112</v>
      </c>
      <c r="F18" s="101" t="s">
        <v>53</v>
      </c>
      <c r="G18" s="82">
        <v>12</v>
      </c>
      <c r="H18" s="82" t="s">
        <v>47</v>
      </c>
      <c r="I18" s="82">
        <v>2023</v>
      </c>
      <c r="J18" s="82">
        <v>2023</v>
      </c>
      <c r="K18" s="82" t="s">
        <v>113</v>
      </c>
      <c r="L18" s="82" t="s">
        <v>55</v>
      </c>
      <c r="M18" s="130"/>
      <c r="N18" s="82" t="s">
        <v>47</v>
      </c>
      <c r="O18" s="82" t="s">
        <v>48</v>
      </c>
      <c r="P18" s="83" t="s">
        <v>56</v>
      </c>
      <c r="Q18" s="131" t="s">
        <v>104</v>
      </c>
      <c r="R18" s="83">
        <v>3</v>
      </c>
      <c r="S18" s="82" t="s">
        <v>47</v>
      </c>
      <c r="T18" s="82" t="s">
        <v>47</v>
      </c>
      <c r="U18" s="170">
        <v>75200</v>
      </c>
      <c r="V18" s="170">
        <v>0</v>
      </c>
      <c r="W18" s="170">
        <v>0</v>
      </c>
      <c r="X18" s="170">
        <v>75200</v>
      </c>
      <c r="Y18" s="132" t="s">
        <v>47</v>
      </c>
      <c r="Z18" s="132" t="s">
        <v>47</v>
      </c>
      <c r="AA18" s="324">
        <v>226120</v>
      </c>
      <c r="AB18" s="325" t="s">
        <v>58</v>
      </c>
      <c r="AC18" s="170"/>
      <c r="AD18" s="170"/>
      <c r="AE18" s="170"/>
      <c r="AF18" s="170"/>
      <c r="AG18" s="170">
        <v>75200</v>
      </c>
      <c r="AH18" s="170"/>
      <c r="AI18" s="170"/>
      <c r="AJ18" s="170"/>
      <c r="AK18" s="170"/>
      <c r="AL18" s="170"/>
      <c r="AM18" s="170"/>
      <c r="AN18" s="170"/>
      <c r="AO18" s="170"/>
      <c r="AP18" s="83"/>
      <c r="AQ18" s="73" t="s">
        <v>114</v>
      </c>
      <c r="AR18" s="82" t="s">
        <v>51</v>
      </c>
    </row>
    <row r="19" spans="1:53" ht="101.25" customHeight="1" x14ac:dyDescent="0.25">
      <c r="A19" s="298" t="s">
        <v>615</v>
      </c>
      <c r="B19" s="217" t="s">
        <v>894</v>
      </c>
      <c r="C19" s="101" t="s">
        <v>43</v>
      </c>
      <c r="D19" s="113" t="s">
        <v>1364</v>
      </c>
      <c r="E19" s="73" t="s">
        <v>115</v>
      </c>
      <c r="F19" s="101" t="s">
        <v>53</v>
      </c>
      <c r="G19" s="82">
        <v>12</v>
      </c>
      <c r="H19" s="82" t="s">
        <v>47</v>
      </c>
      <c r="I19" s="82">
        <v>2023</v>
      </c>
      <c r="J19" s="82">
        <v>2023</v>
      </c>
      <c r="K19" s="82" t="s">
        <v>116</v>
      </c>
      <c r="L19" s="82" t="s">
        <v>55</v>
      </c>
      <c r="M19" s="130"/>
      <c r="N19" s="82" t="s">
        <v>47</v>
      </c>
      <c r="O19" s="82" t="s">
        <v>48</v>
      </c>
      <c r="P19" s="83" t="s">
        <v>56</v>
      </c>
      <c r="Q19" s="131" t="s">
        <v>104</v>
      </c>
      <c r="R19" s="83">
        <v>3</v>
      </c>
      <c r="S19" s="82" t="s">
        <v>47</v>
      </c>
      <c r="T19" s="82" t="s">
        <v>47</v>
      </c>
      <c r="U19" s="170">
        <v>75200</v>
      </c>
      <c r="V19" s="170">
        <v>0</v>
      </c>
      <c r="W19" s="170">
        <v>0</v>
      </c>
      <c r="X19" s="170">
        <v>75200</v>
      </c>
      <c r="Y19" s="132" t="s">
        <v>47</v>
      </c>
      <c r="Z19" s="132" t="s">
        <v>47</v>
      </c>
      <c r="AA19" s="324">
        <v>226120</v>
      </c>
      <c r="AB19" s="325" t="s">
        <v>58</v>
      </c>
      <c r="AC19" s="170"/>
      <c r="AD19" s="170"/>
      <c r="AE19" s="170"/>
      <c r="AF19" s="170"/>
      <c r="AG19" s="170"/>
      <c r="AH19" s="170">
        <v>75200</v>
      </c>
      <c r="AI19" s="170"/>
      <c r="AJ19" s="170"/>
      <c r="AK19" s="170"/>
      <c r="AL19" s="170"/>
      <c r="AM19" s="170"/>
      <c r="AN19" s="170"/>
      <c r="AO19" s="170"/>
      <c r="AP19" s="83"/>
      <c r="AQ19" s="73" t="s">
        <v>117</v>
      </c>
      <c r="AR19" s="82" t="s">
        <v>51</v>
      </c>
    </row>
    <row r="20" spans="1:53" ht="136.5" customHeight="1" x14ac:dyDescent="0.25">
      <c r="A20" s="298" t="s">
        <v>616</v>
      </c>
      <c r="B20" s="217" t="s">
        <v>895</v>
      </c>
      <c r="C20" s="101" t="s">
        <v>43</v>
      </c>
      <c r="D20" s="113" t="s">
        <v>1364</v>
      </c>
      <c r="E20" s="73" t="s">
        <v>118</v>
      </c>
      <c r="F20" s="101" t="s">
        <v>53</v>
      </c>
      <c r="G20" s="82">
        <v>12</v>
      </c>
      <c r="H20" s="82" t="s">
        <v>47</v>
      </c>
      <c r="I20" s="82">
        <v>2023</v>
      </c>
      <c r="J20" s="82">
        <v>2023</v>
      </c>
      <c r="K20" s="82" t="s">
        <v>119</v>
      </c>
      <c r="L20" s="82" t="s">
        <v>55</v>
      </c>
      <c r="M20" s="130"/>
      <c r="N20" s="82" t="s">
        <v>47</v>
      </c>
      <c r="O20" s="82" t="s">
        <v>48</v>
      </c>
      <c r="P20" s="83" t="s">
        <v>56</v>
      </c>
      <c r="Q20" s="131" t="s">
        <v>104</v>
      </c>
      <c r="R20" s="83">
        <v>3</v>
      </c>
      <c r="S20" s="82" t="s">
        <v>47</v>
      </c>
      <c r="T20" s="82" t="s">
        <v>47</v>
      </c>
      <c r="U20" s="170">
        <v>75200</v>
      </c>
      <c r="V20" s="170">
        <v>0</v>
      </c>
      <c r="W20" s="170">
        <v>0</v>
      </c>
      <c r="X20" s="170">
        <v>75200</v>
      </c>
      <c r="Y20" s="132" t="s">
        <v>47</v>
      </c>
      <c r="Z20" s="132" t="s">
        <v>47</v>
      </c>
      <c r="AA20" s="324">
        <v>226120</v>
      </c>
      <c r="AB20" s="325" t="s">
        <v>58</v>
      </c>
      <c r="AC20" s="170"/>
      <c r="AD20" s="170"/>
      <c r="AE20" s="170"/>
      <c r="AF20" s="170"/>
      <c r="AG20" s="170"/>
      <c r="AH20" s="170"/>
      <c r="AI20" s="170">
        <v>75200</v>
      </c>
      <c r="AJ20" s="170"/>
      <c r="AK20" s="170"/>
      <c r="AL20" s="170"/>
      <c r="AM20" s="170"/>
      <c r="AN20" s="170"/>
      <c r="AO20" s="170"/>
      <c r="AP20" s="83"/>
      <c r="AQ20" s="73" t="s">
        <v>120</v>
      </c>
      <c r="AR20" s="82" t="s">
        <v>51</v>
      </c>
      <c r="AT20" s="161"/>
    </row>
    <row r="21" spans="1:53" ht="101.25" customHeight="1" x14ac:dyDescent="0.25">
      <c r="A21" s="298" t="s">
        <v>617</v>
      </c>
      <c r="B21" s="217" t="s">
        <v>896</v>
      </c>
      <c r="C21" s="101" t="s">
        <v>43</v>
      </c>
      <c r="D21" s="113" t="s">
        <v>1364</v>
      </c>
      <c r="E21" s="73" t="s">
        <v>121</v>
      </c>
      <c r="F21" s="101" t="s">
        <v>53</v>
      </c>
      <c r="G21" s="82">
        <v>12</v>
      </c>
      <c r="H21" s="82" t="s">
        <v>47</v>
      </c>
      <c r="I21" s="82">
        <v>2023</v>
      </c>
      <c r="J21" s="82">
        <v>2023</v>
      </c>
      <c r="K21" s="82" t="s">
        <v>122</v>
      </c>
      <c r="L21" s="82" t="s">
        <v>55</v>
      </c>
      <c r="M21" s="130"/>
      <c r="N21" s="82" t="s">
        <v>47</v>
      </c>
      <c r="O21" s="82" t="s">
        <v>48</v>
      </c>
      <c r="P21" s="83" t="s">
        <v>56</v>
      </c>
      <c r="Q21" s="131" t="s">
        <v>104</v>
      </c>
      <c r="R21" s="83">
        <v>3</v>
      </c>
      <c r="S21" s="82" t="s">
        <v>47</v>
      </c>
      <c r="T21" s="82" t="s">
        <v>47</v>
      </c>
      <c r="U21" s="170">
        <v>75200</v>
      </c>
      <c r="V21" s="170">
        <v>0</v>
      </c>
      <c r="W21" s="170">
        <v>0</v>
      </c>
      <c r="X21" s="170">
        <v>75200</v>
      </c>
      <c r="Y21" s="132" t="s">
        <v>47</v>
      </c>
      <c r="Z21" s="132" t="s">
        <v>47</v>
      </c>
      <c r="AA21" s="324">
        <v>226120</v>
      </c>
      <c r="AB21" s="325" t="s">
        <v>58</v>
      </c>
      <c r="AC21" s="170"/>
      <c r="AD21" s="170"/>
      <c r="AE21" s="170"/>
      <c r="AF21" s="170"/>
      <c r="AG21" s="170"/>
      <c r="AH21" s="170"/>
      <c r="AI21" s="170"/>
      <c r="AJ21" s="170">
        <v>75200</v>
      </c>
      <c r="AK21" s="170"/>
      <c r="AL21" s="170"/>
      <c r="AM21" s="170"/>
      <c r="AN21" s="170"/>
      <c r="AO21" s="170"/>
      <c r="AP21" s="83"/>
      <c r="AQ21" s="73" t="s">
        <v>123</v>
      </c>
      <c r="AR21" s="82" t="s">
        <v>51</v>
      </c>
    </row>
    <row r="22" spans="1:53" ht="114" customHeight="1" x14ac:dyDescent="0.25">
      <c r="A22" s="298" t="s">
        <v>618</v>
      </c>
      <c r="B22" s="217" t="s">
        <v>897</v>
      </c>
      <c r="C22" s="101" t="s">
        <v>43</v>
      </c>
      <c r="D22" s="120" t="s">
        <v>1193</v>
      </c>
      <c r="E22" s="73" t="s">
        <v>129</v>
      </c>
      <c r="F22" s="101" t="s">
        <v>93</v>
      </c>
      <c r="G22" s="82">
        <v>12</v>
      </c>
      <c r="H22" s="82" t="s">
        <v>45</v>
      </c>
      <c r="I22" s="82">
        <v>2023</v>
      </c>
      <c r="J22" s="82">
        <v>2023</v>
      </c>
      <c r="K22" s="82" t="s">
        <v>47</v>
      </c>
      <c r="L22" s="82" t="s">
        <v>47</v>
      </c>
      <c r="M22" s="82"/>
      <c r="N22" s="82" t="s">
        <v>45</v>
      </c>
      <c r="O22" s="82" t="s">
        <v>48</v>
      </c>
      <c r="P22" s="83" t="s">
        <v>56</v>
      </c>
      <c r="Q22" s="78" t="s">
        <v>91</v>
      </c>
      <c r="R22" s="83">
        <v>2</v>
      </c>
      <c r="S22" s="82" t="s">
        <v>47</v>
      </c>
      <c r="T22" s="82" t="s">
        <v>47</v>
      </c>
      <c r="U22" s="301">
        <v>95722</v>
      </c>
      <c r="V22" s="170">
        <v>0</v>
      </c>
      <c r="W22" s="170">
        <v>0</v>
      </c>
      <c r="X22" s="170">
        <v>95722</v>
      </c>
      <c r="Y22" s="84">
        <v>0</v>
      </c>
      <c r="Z22" s="134"/>
      <c r="AA22" s="326"/>
      <c r="AB22" s="325"/>
      <c r="AC22" s="170"/>
      <c r="AD22" s="170"/>
      <c r="AE22" s="170">
        <v>20510.919999999998</v>
      </c>
      <c r="AF22" s="170"/>
      <c r="AG22" s="170"/>
      <c r="AH22" s="170"/>
      <c r="AI22" s="170"/>
      <c r="AJ22" s="170">
        <v>75211.08</v>
      </c>
      <c r="AK22" s="170"/>
      <c r="AL22" s="170"/>
      <c r="AM22" s="170"/>
      <c r="AN22" s="170"/>
      <c r="AO22" s="170"/>
      <c r="AP22" s="83"/>
      <c r="AQ22" s="73"/>
      <c r="AR22" s="82" t="s">
        <v>50</v>
      </c>
    </row>
    <row r="23" spans="1:53" ht="101.25" customHeight="1" x14ac:dyDescent="0.25">
      <c r="A23" s="298" t="s">
        <v>619</v>
      </c>
      <c r="B23" s="217" t="s">
        <v>898</v>
      </c>
      <c r="C23" s="101" t="s">
        <v>43</v>
      </c>
      <c r="D23" s="120" t="s">
        <v>1193</v>
      </c>
      <c r="E23" s="73" t="s">
        <v>529</v>
      </c>
      <c r="F23" s="101" t="s">
        <v>93</v>
      </c>
      <c r="G23" s="82">
        <v>12</v>
      </c>
      <c r="H23" s="82" t="s">
        <v>45</v>
      </c>
      <c r="I23" s="82">
        <v>2023</v>
      </c>
      <c r="J23" s="82">
        <v>2023</v>
      </c>
      <c r="K23" s="82" t="s">
        <v>47</v>
      </c>
      <c r="L23" s="82" t="s">
        <v>47</v>
      </c>
      <c r="M23" s="82"/>
      <c r="N23" s="82" t="s">
        <v>45</v>
      </c>
      <c r="O23" s="82" t="s">
        <v>48</v>
      </c>
      <c r="P23" s="83" t="s">
        <v>56</v>
      </c>
      <c r="Q23" s="78" t="s">
        <v>91</v>
      </c>
      <c r="R23" s="83">
        <v>2</v>
      </c>
      <c r="S23" s="82" t="s">
        <v>47</v>
      </c>
      <c r="T23" s="82" t="s">
        <v>47</v>
      </c>
      <c r="U23" s="301">
        <v>110512.1</v>
      </c>
      <c r="V23" s="170">
        <v>0</v>
      </c>
      <c r="W23" s="170">
        <v>0</v>
      </c>
      <c r="X23" s="170">
        <v>110512.1</v>
      </c>
      <c r="Y23" s="84">
        <v>0</v>
      </c>
      <c r="Z23" s="134"/>
      <c r="AA23" s="326"/>
      <c r="AB23" s="325"/>
      <c r="AC23" s="170">
        <v>13949.41</v>
      </c>
      <c r="AD23" s="170">
        <v>12881.73</v>
      </c>
      <c r="AE23" s="170">
        <v>24620.04</v>
      </c>
      <c r="AF23" s="170">
        <v>2892.7</v>
      </c>
      <c r="AG23" s="170">
        <v>10889.48</v>
      </c>
      <c r="AH23" s="170">
        <v>6306.75</v>
      </c>
      <c r="AI23" s="170">
        <v>8390.67</v>
      </c>
      <c r="AJ23" s="170">
        <v>30581.33</v>
      </c>
      <c r="AK23" s="170"/>
      <c r="AL23" s="170"/>
      <c r="AM23" s="170"/>
      <c r="AN23" s="170"/>
      <c r="AO23" s="170"/>
      <c r="AP23" s="83"/>
      <c r="AQ23" s="73"/>
      <c r="AR23" s="82" t="s">
        <v>50</v>
      </c>
    </row>
    <row r="24" spans="1:53" ht="105.75" customHeight="1" x14ac:dyDescent="0.25">
      <c r="A24" s="298" t="s">
        <v>620</v>
      </c>
      <c r="B24" s="217" t="s">
        <v>899</v>
      </c>
      <c r="C24" s="101" t="s">
        <v>43</v>
      </c>
      <c r="D24" s="120" t="s">
        <v>1193</v>
      </c>
      <c r="E24" s="73" t="s">
        <v>130</v>
      </c>
      <c r="F24" s="101" t="s">
        <v>93</v>
      </c>
      <c r="G24" s="82">
        <v>12</v>
      </c>
      <c r="H24" s="82" t="s">
        <v>45</v>
      </c>
      <c r="I24" s="82">
        <v>2023</v>
      </c>
      <c r="J24" s="82">
        <v>2023</v>
      </c>
      <c r="K24" s="82" t="s">
        <v>47</v>
      </c>
      <c r="L24" s="82" t="s">
        <v>47</v>
      </c>
      <c r="M24" s="82"/>
      <c r="N24" s="82" t="s">
        <v>45</v>
      </c>
      <c r="O24" s="82" t="s">
        <v>48</v>
      </c>
      <c r="P24" s="83" t="s">
        <v>56</v>
      </c>
      <c r="Q24" s="78" t="s">
        <v>91</v>
      </c>
      <c r="R24" s="83">
        <v>2</v>
      </c>
      <c r="S24" s="82" t="s">
        <v>47</v>
      </c>
      <c r="T24" s="82" t="s">
        <v>47</v>
      </c>
      <c r="U24" s="301">
        <v>117632.8</v>
      </c>
      <c r="V24" s="170">
        <v>0</v>
      </c>
      <c r="W24" s="170">
        <v>0</v>
      </c>
      <c r="X24" s="170">
        <v>117632.8</v>
      </c>
      <c r="Y24" s="84">
        <v>0</v>
      </c>
      <c r="Z24" s="134"/>
      <c r="AA24" s="326"/>
      <c r="AB24" s="325"/>
      <c r="AC24" s="170"/>
      <c r="AD24" s="170"/>
      <c r="AE24" s="170">
        <v>25205.88</v>
      </c>
      <c r="AF24" s="170"/>
      <c r="AG24" s="170"/>
      <c r="AH24" s="170"/>
      <c r="AI24" s="170"/>
      <c r="AJ24" s="170">
        <v>92426.92</v>
      </c>
      <c r="AK24" s="170"/>
      <c r="AL24" s="170"/>
      <c r="AM24" s="170"/>
      <c r="AN24" s="170"/>
      <c r="AO24" s="170"/>
      <c r="AP24" s="83"/>
      <c r="AQ24" s="73"/>
      <c r="AR24" s="82" t="s">
        <v>50</v>
      </c>
    </row>
    <row r="25" spans="1:53" ht="101.25" customHeight="1" x14ac:dyDescent="0.25">
      <c r="A25" s="298" t="s">
        <v>621</v>
      </c>
      <c r="B25" s="217" t="s">
        <v>900</v>
      </c>
      <c r="C25" s="101" t="s">
        <v>43</v>
      </c>
      <c r="D25" s="120" t="s">
        <v>1193</v>
      </c>
      <c r="E25" s="73" t="s">
        <v>132</v>
      </c>
      <c r="F25" s="101" t="s">
        <v>93</v>
      </c>
      <c r="G25" s="82">
        <v>12</v>
      </c>
      <c r="H25" s="82" t="s">
        <v>45</v>
      </c>
      <c r="I25" s="82">
        <v>2023</v>
      </c>
      <c r="J25" s="82">
        <v>2023</v>
      </c>
      <c r="K25" s="82" t="s">
        <v>47</v>
      </c>
      <c r="L25" s="82" t="s">
        <v>47</v>
      </c>
      <c r="M25" s="82"/>
      <c r="N25" s="82" t="s">
        <v>45</v>
      </c>
      <c r="O25" s="82" t="s">
        <v>48</v>
      </c>
      <c r="P25" s="83" t="s">
        <v>56</v>
      </c>
      <c r="Q25" s="78" t="s">
        <v>91</v>
      </c>
      <c r="R25" s="83">
        <v>2</v>
      </c>
      <c r="S25" s="82" t="s">
        <v>47</v>
      </c>
      <c r="T25" s="82" t="s">
        <v>47</v>
      </c>
      <c r="U25" s="301">
        <v>119840</v>
      </c>
      <c r="V25" s="170">
        <v>0</v>
      </c>
      <c r="W25" s="170">
        <v>0</v>
      </c>
      <c r="X25" s="170">
        <v>119840</v>
      </c>
      <c r="Y25" s="84">
        <v>0</v>
      </c>
      <c r="Z25" s="134"/>
      <c r="AA25" s="326"/>
      <c r="AB25" s="325"/>
      <c r="AC25" s="170"/>
      <c r="AD25" s="170"/>
      <c r="AE25" s="170">
        <v>25678.83</v>
      </c>
      <c r="AF25" s="170"/>
      <c r="AG25" s="170"/>
      <c r="AH25" s="170"/>
      <c r="AI25" s="170"/>
      <c r="AJ25" s="170">
        <v>94161.17</v>
      </c>
      <c r="AK25" s="170"/>
      <c r="AL25" s="170"/>
      <c r="AM25" s="170"/>
      <c r="AN25" s="170"/>
      <c r="AO25" s="170"/>
      <c r="AP25" s="83"/>
      <c r="AQ25" s="73"/>
      <c r="AR25" s="82" t="s">
        <v>50</v>
      </c>
    </row>
    <row r="26" spans="1:53" ht="101.25" customHeight="1" x14ac:dyDescent="0.25">
      <c r="A26" s="298" t="s">
        <v>622</v>
      </c>
      <c r="B26" s="217" t="s">
        <v>901</v>
      </c>
      <c r="C26" s="101" t="s">
        <v>43</v>
      </c>
      <c r="D26" s="120" t="s">
        <v>1193</v>
      </c>
      <c r="E26" s="73" t="s">
        <v>137</v>
      </c>
      <c r="F26" s="101" t="s">
        <v>93</v>
      </c>
      <c r="G26" s="82">
        <v>12</v>
      </c>
      <c r="H26" s="82" t="s">
        <v>45</v>
      </c>
      <c r="I26" s="82">
        <v>2023</v>
      </c>
      <c r="J26" s="82">
        <v>2023</v>
      </c>
      <c r="K26" s="82" t="s">
        <v>47</v>
      </c>
      <c r="L26" s="82" t="s">
        <v>47</v>
      </c>
      <c r="M26" s="82"/>
      <c r="N26" s="82" t="s">
        <v>45</v>
      </c>
      <c r="O26" s="82" t="s">
        <v>48</v>
      </c>
      <c r="P26" s="83" t="s">
        <v>56</v>
      </c>
      <c r="Q26" s="78" t="s">
        <v>91</v>
      </c>
      <c r="R26" s="83">
        <v>2</v>
      </c>
      <c r="S26" s="82" t="s">
        <v>47</v>
      </c>
      <c r="T26" s="82" t="s">
        <v>47</v>
      </c>
      <c r="U26" s="301">
        <v>124477.6</v>
      </c>
      <c r="V26" s="170">
        <v>0</v>
      </c>
      <c r="W26" s="170">
        <v>0</v>
      </c>
      <c r="X26" s="170">
        <v>124477.6</v>
      </c>
      <c r="Y26" s="84">
        <v>0</v>
      </c>
      <c r="Z26" s="134"/>
      <c r="AA26" s="326"/>
      <c r="AB26" s="325"/>
      <c r="AC26" s="170"/>
      <c r="AD26" s="170"/>
      <c r="AE26" s="170">
        <v>26672.560000000001</v>
      </c>
      <c r="AF26" s="170"/>
      <c r="AG26" s="170"/>
      <c r="AH26" s="170"/>
      <c r="AI26" s="170"/>
      <c r="AJ26" s="170">
        <v>97805.04</v>
      </c>
      <c r="AK26" s="170"/>
      <c r="AL26" s="170"/>
      <c r="AM26" s="170"/>
      <c r="AN26" s="170"/>
      <c r="AO26" s="170"/>
      <c r="AP26" s="83"/>
      <c r="AQ26" s="73"/>
      <c r="AR26" s="82" t="s">
        <v>50</v>
      </c>
      <c r="AT26" s="292"/>
      <c r="AU26" s="293"/>
      <c r="AV26" s="293"/>
      <c r="AW26" s="293"/>
      <c r="AX26" s="293"/>
      <c r="AY26" s="293"/>
      <c r="AZ26" s="293"/>
      <c r="BA26" s="293"/>
    </row>
    <row r="27" spans="1:53" ht="116.25" customHeight="1" x14ac:dyDescent="0.25">
      <c r="A27" s="298" t="s">
        <v>624</v>
      </c>
      <c r="B27" s="217" t="s">
        <v>902</v>
      </c>
      <c r="C27" s="101" t="s">
        <v>43</v>
      </c>
      <c r="D27" s="120" t="s">
        <v>1193</v>
      </c>
      <c r="E27" s="73" t="s">
        <v>138</v>
      </c>
      <c r="F27" s="101" t="s">
        <v>93</v>
      </c>
      <c r="G27" s="82">
        <v>12</v>
      </c>
      <c r="H27" s="82" t="s">
        <v>45</v>
      </c>
      <c r="I27" s="82">
        <v>2023</v>
      </c>
      <c r="J27" s="82">
        <v>2023</v>
      </c>
      <c r="K27" s="82" t="s">
        <v>47</v>
      </c>
      <c r="L27" s="82" t="s">
        <v>47</v>
      </c>
      <c r="M27" s="82"/>
      <c r="N27" s="82" t="s">
        <v>45</v>
      </c>
      <c r="O27" s="82" t="s">
        <v>48</v>
      </c>
      <c r="P27" s="83" t="s">
        <v>56</v>
      </c>
      <c r="Q27" s="78" t="s">
        <v>91</v>
      </c>
      <c r="R27" s="83">
        <v>2</v>
      </c>
      <c r="S27" s="82" t="s">
        <v>47</v>
      </c>
      <c r="T27" s="82" t="s">
        <v>47</v>
      </c>
      <c r="U27" s="301">
        <v>130256</v>
      </c>
      <c r="V27" s="170">
        <v>0</v>
      </c>
      <c r="W27" s="170">
        <v>0</v>
      </c>
      <c r="X27" s="170">
        <v>130256</v>
      </c>
      <c r="Y27" s="84">
        <v>0</v>
      </c>
      <c r="Z27" s="134"/>
      <c r="AA27" s="326"/>
      <c r="AB27" s="325"/>
      <c r="AC27" s="170"/>
      <c r="AD27" s="170"/>
      <c r="AE27" s="170">
        <v>27910.73</v>
      </c>
      <c r="AF27" s="170"/>
      <c r="AG27" s="170"/>
      <c r="AH27" s="170"/>
      <c r="AI27" s="170"/>
      <c r="AJ27" s="170">
        <v>102345.27</v>
      </c>
      <c r="AK27" s="170"/>
      <c r="AL27" s="170"/>
      <c r="AM27" s="170"/>
      <c r="AN27" s="170"/>
      <c r="AO27" s="170"/>
      <c r="AP27" s="83"/>
      <c r="AQ27" s="73"/>
      <c r="AR27" s="82" t="s">
        <v>50</v>
      </c>
    </row>
    <row r="28" spans="1:53" ht="101.25" customHeight="1" x14ac:dyDescent="0.25">
      <c r="A28" s="298" t="s">
        <v>625</v>
      </c>
      <c r="B28" s="217" t="s">
        <v>903</v>
      </c>
      <c r="C28" s="101" t="s">
        <v>43</v>
      </c>
      <c r="D28" s="120" t="s">
        <v>1193</v>
      </c>
      <c r="E28" s="73" t="s">
        <v>139</v>
      </c>
      <c r="F28" s="101" t="s">
        <v>93</v>
      </c>
      <c r="G28" s="82">
        <v>12</v>
      </c>
      <c r="H28" s="82" t="s">
        <v>45</v>
      </c>
      <c r="I28" s="82">
        <v>2023</v>
      </c>
      <c r="J28" s="82">
        <v>2023</v>
      </c>
      <c r="K28" s="82" t="s">
        <v>47</v>
      </c>
      <c r="L28" s="82" t="s">
        <v>47</v>
      </c>
      <c r="M28" s="82"/>
      <c r="N28" s="82" t="s">
        <v>45</v>
      </c>
      <c r="O28" s="82" t="s">
        <v>48</v>
      </c>
      <c r="P28" s="83" t="s">
        <v>56</v>
      </c>
      <c r="Q28" s="78" t="s">
        <v>91</v>
      </c>
      <c r="R28" s="83">
        <v>2</v>
      </c>
      <c r="S28" s="82" t="s">
        <v>47</v>
      </c>
      <c r="T28" s="82" t="s">
        <v>47</v>
      </c>
      <c r="U28" s="301">
        <v>130404.8</v>
      </c>
      <c r="V28" s="170">
        <v>0</v>
      </c>
      <c r="W28" s="170">
        <v>0</v>
      </c>
      <c r="X28" s="170">
        <v>130404.8</v>
      </c>
      <c r="Y28" s="84">
        <v>0</v>
      </c>
      <c r="Z28" s="134"/>
      <c r="AA28" s="326"/>
      <c r="AB28" s="325"/>
      <c r="AC28" s="170"/>
      <c r="AD28" s="170"/>
      <c r="AE28" s="170">
        <v>27942.61</v>
      </c>
      <c r="AF28" s="170"/>
      <c r="AG28" s="170"/>
      <c r="AH28" s="170"/>
      <c r="AI28" s="170"/>
      <c r="AJ28" s="170">
        <v>102462.19</v>
      </c>
      <c r="AK28" s="170"/>
      <c r="AL28" s="170"/>
      <c r="AM28" s="170"/>
      <c r="AN28" s="170"/>
      <c r="AO28" s="170"/>
      <c r="AP28" s="83"/>
      <c r="AQ28" s="73"/>
      <c r="AR28" s="82" t="s">
        <v>50</v>
      </c>
    </row>
    <row r="29" spans="1:53" ht="101.25" customHeight="1" x14ac:dyDescent="0.25">
      <c r="A29" s="298" t="s">
        <v>626</v>
      </c>
      <c r="B29" s="217" t="s">
        <v>904</v>
      </c>
      <c r="C29" s="101" t="s">
        <v>43</v>
      </c>
      <c r="D29" s="120" t="s">
        <v>1193</v>
      </c>
      <c r="E29" s="73" t="s">
        <v>141</v>
      </c>
      <c r="F29" s="101" t="s">
        <v>93</v>
      </c>
      <c r="G29" s="82">
        <v>12</v>
      </c>
      <c r="H29" s="82" t="s">
        <v>45</v>
      </c>
      <c r="I29" s="82">
        <v>2023</v>
      </c>
      <c r="J29" s="82">
        <v>2023</v>
      </c>
      <c r="K29" s="82" t="s">
        <v>47</v>
      </c>
      <c r="L29" s="135" t="s">
        <v>47</v>
      </c>
      <c r="M29" s="130"/>
      <c r="N29" s="82" t="s">
        <v>45</v>
      </c>
      <c r="O29" s="82" t="s">
        <v>48</v>
      </c>
      <c r="P29" s="83" t="s">
        <v>56</v>
      </c>
      <c r="Q29" s="78" t="s">
        <v>91</v>
      </c>
      <c r="R29" s="83">
        <v>2</v>
      </c>
      <c r="S29" s="82" t="s">
        <v>47</v>
      </c>
      <c r="T29" s="82" t="s">
        <v>47</v>
      </c>
      <c r="U29" s="301">
        <v>147200</v>
      </c>
      <c r="V29" s="170">
        <v>0</v>
      </c>
      <c r="W29" s="170">
        <v>0</v>
      </c>
      <c r="X29" s="170">
        <v>147200</v>
      </c>
      <c r="Y29" s="84">
        <v>0</v>
      </c>
      <c r="Z29" s="85"/>
      <c r="AA29" s="326"/>
      <c r="AB29" s="325"/>
      <c r="AC29" s="170"/>
      <c r="AD29" s="170"/>
      <c r="AE29" s="170"/>
      <c r="AF29" s="170"/>
      <c r="AG29" s="170"/>
      <c r="AH29" s="170"/>
      <c r="AI29" s="170"/>
      <c r="AJ29" s="170">
        <v>147200</v>
      </c>
      <c r="AK29" s="170"/>
      <c r="AL29" s="170"/>
      <c r="AM29" s="170"/>
      <c r="AN29" s="170"/>
      <c r="AO29" s="170"/>
      <c r="AP29" s="83"/>
      <c r="AQ29" s="73"/>
      <c r="AR29" s="82" t="s">
        <v>50</v>
      </c>
    </row>
    <row r="30" spans="1:53" ht="129.75" customHeight="1" x14ac:dyDescent="0.25">
      <c r="A30" s="298" t="s">
        <v>627</v>
      </c>
      <c r="B30" s="217" t="s">
        <v>905</v>
      </c>
      <c r="C30" s="101" t="s">
        <v>43</v>
      </c>
      <c r="D30" s="120" t="s">
        <v>1193</v>
      </c>
      <c r="E30" s="73" t="s">
        <v>142</v>
      </c>
      <c r="F30" s="101" t="s">
        <v>93</v>
      </c>
      <c r="G30" s="82">
        <v>12</v>
      </c>
      <c r="H30" s="82" t="s">
        <v>47</v>
      </c>
      <c r="I30" s="82">
        <v>2023</v>
      </c>
      <c r="J30" s="82">
        <v>2023</v>
      </c>
      <c r="K30" s="82" t="s">
        <v>47</v>
      </c>
      <c r="L30" s="135" t="s">
        <v>47</v>
      </c>
      <c r="M30" s="130"/>
      <c r="N30" s="82" t="s">
        <v>45</v>
      </c>
      <c r="O30" s="82" t="s">
        <v>48</v>
      </c>
      <c r="P30" s="83" t="s">
        <v>56</v>
      </c>
      <c r="Q30" s="78" t="s">
        <v>91</v>
      </c>
      <c r="R30" s="83">
        <v>2</v>
      </c>
      <c r="S30" s="82" t="s">
        <v>47</v>
      </c>
      <c r="T30" s="82" t="s">
        <v>47</v>
      </c>
      <c r="U30" s="301">
        <v>147200</v>
      </c>
      <c r="V30" s="170">
        <v>0</v>
      </c>
      <c r="W30" s="170">
        <v>0</v>
      </c>
      <c r="X30" s="170">
        <v>147200</v>
      </c>
      <c r="Y30" s="84">
        <v>0</v>
      </c>
      <c r="Z30" s="85"/>
      <c r="AA30" s="326"/>
      <c r="AB30" s="325"/>
      <c r="AC30" s="170"/>
      <c r="AD30" s="170">
        <v>33063.449999999997</v>
      </c>
      <c r="AE30" s="170"/>
      <c r="AF30" s="170"/>
      <c r="AG30" s="170"/>
      <c r="AH30" s="170"/>
      <c r="AI30" s="170"/>
      <c r="AJ30" s="170">
        <v>114136.55</v>
      </c>
      <c r="AK30" s="170"/>
      <c r="AL30" s="170"/>
      <c r="AM30" s="170"/>
      <c r="AN30" s="170"/>
      <c r="AO30" s="170"/>
      <c r="AP30" s="83"/>
      <c r="AQ30" s="73"/>
      <c r="AR30" s="82" t="s">
        <v>50</v>
      </c>
    </row>
    <row r="31" spans="1:53" ht="101.25" customHeight="1" x14ac:dyDescent="0.25">
      <c r="A31" s="298" t="s">
        <v>628</v>
      </c>
      <c r="B31" s="217" t="s">
        <v>906</v>
      </c>
      <c r="C31" s="101" t="s">
        <v>43</v>
      </c>
      <c r="D31" s="120" t="s">
        <v>1193</v>
      </c>
      <c r="E31" s="73" t="s">
        <v>143</v>
      </c>
      <c r="F31" s="101" t="s">
        <v>93</v>
      </c>
      <c r="G31" s="82">
        <v>12</v>
      </c>
      <c r="H31" s="82" t="s">
        <v>45</v>
      </c>
      <c r="I31" s="82">
        <v>2023</v>
      </c>
      <c r="J31" s="82">
        <v>2023</v>
      </c>
      <c r="K31" s="82" t="s">
        <v>47</v>
      </c>
      <c r="L31" s="135" t="s">
        <v>47</v>
      </c>
      <c r="M31" s="130"/>
      <c r="N31" s="82" t="s">
        <v>45</v>
      </c>
      <c r="O31" s="82" t="s">
        <v>48</v>
      </c>
      <c r="P31" s="83" t="s">
        <v>56</v>
      </c>
      <c r="Q31" s="78" t="s">
        <v>1258</v>
      </c>
      <c r="R31" s="83">
        <v>2</v>
      </c>
      <c r="S31" s="82" t="s">
        <v>47</v>
      </c>
      <c r="T31" s="82" t="s">
        <v>47</v>
      </c>
      <c r="U31" s="301">
        <v>147200</v>
      </c>
      <c r="V31" s="170">
        <v>0</v>
      </c>
      <c r="W31" s="170">
        <v>0</v>
      </c>
      <c r="X31" s="170">
        <v>147200</v>
      </c>
      <c r="Y31" s="84">
        <v>0</v>
      </c>
      <c r="Z31" s="85"/>
      <c r="AA31" s="326"/>
      <c r="AB31" s="325"/>
      <c r="AC31" s="170"/>
      <c r="AD31" s="170"/>
      <c r="AE31" s="170"/>
      <c r="AF31" s="170"/>
      <c r="AG31" s="170"/>
      <c r="AH31" s="170"/>
      <c r="AI31" s="170"/>
      <c r="AJ31" s="170">
        <v>147200</v>
      </c>
      <c r="AK31" s="170"/>
      <c r="AL31" s="170"/>
      <c r="AM31" s="170"/>
      <c r="AN31" s="170"/>
      <c r="AO31" s="170"/>
      <c r="AP31" s="83"/>
      <c r="AQ31" s="73"/>
      <c r="AR31" s="82" t="s">
        <v>50</v>
      </c>
    </row>
    <row r="32" spans="1:53" ht="131.25" customHeight="1" x14ac:dyDescent="0.25">
      <c r="A32" s="298" t="s">
        <v>629</v>
      </c>
      <c r="B32" s="217" t="s">
        <v>907</v>
      </c>
      <c r="C32" s="101" t="s">
        <v>43</v>
      </c>
      <c r="D32" s="120" t="s">
        <v>1192</v>
      </c>
      <c r="E32" s="73" t="s">
        <v>144</v>
      </c>
      <c r="F32" s="101" t="s">
        <v>44</v>
      </c>
      <c r="G32" s="101">
        <v>30</v>
      </c>
      <c r="H32" s="82" t="s">
        <v>97</v>
      </c>
      <c r="I32" s="82">
        <v>2023</v>
      </c>
      <c r="J32" s="82">
        <v>2024</v>
      </c>
      <c r="K32" s="82" t="s">
        <v>46</v>
      </c>
      <c r="L32" s="82" t="s">
        <v>47</v>
      </c>
      <c r="M32" s="82" t="s">
        <v>46</v>
      </c>
      <c r="N32" s="82" t="s">
        <v>45</v>
      </c>
      <c r="O32" s="82" t="s">
        <v>48</v>
      </c>
      <c r="P32" s="83" t="s">
        <v>49</v>
      </c>
      <c r="Q32" s="82">
        <v>79941000</v>
      </c>
      <c r="R32" s="83">
        <v>1</v>
      </c>
      <c r="S32" s="83" t="s">
        <v>45</v>
      </c>
      <c r="T32" s="83" t="s">
        <v>45</v>
      </c>
      <c r="U32" s="301">
        <v>0</v>
      </c>
      <c r="V32" s="170">
        <v>40000</v>
      </c>
      <c r="W32" s="170">
        <v>60000</v>
      </c>
      <c r="X32" s="170">
        <v>100000</v>
      </c>
      <c r="Y32" s="83" t="s">
        <v>47</v>
      </c>
      <c r="Z32" s="136"/>
      <c r="AA32" s="327" t="s">
        <v>47</v>
      </c>
      <c r="AB32" s="325"/>
      <c r="AC32" s="192">
        <v>8024</v>
      </c>
      <c r="AD32" s="192">
        <v>3984</v>
      </c>
      <c r="AE32" s="192">
        <v>3700</v>
      </c>
      <c r="AF32" s="192">
        <v>1380</v>
      </c>
      <c r="AG32" s="192">
        <v>3840</v>
      </c>
      <c r="AH32" s="192">
        <v>2336</v>
      </c>
      <c r="AI32" s="192">
        <v>2996</v>
      </c>
      <c r="AJ32" s="192">
        <v>13740</v>
      </c>
      <c r="AK32" s="192"/>
      <c r="AL32" s="192"/>
      <c r="AM32" s="192"/>
      <c r="AN32" s="192"/>
      <c r="AO32" s="192"/>
      <c r="AP32" s="138"/>
      <c r="AQ32" s="139"/>
      <c r="AR32" s="82" t="s">
        <v>50</v>
      </c>
      <c r="AS32" s="161"/>
    </row>
    <row r="33" spans="1:45" ht="88.5" customHeight="1" x14ac:dyDescent="0.25">
      <c r="A33" s="298" t="s">
        <v>630</v>
      </c>
      <c r="B33" s="217" t="s">
        <v>908</v>
      </c>
      <c r="C33" s="101" t="s">
        <v>43</v>
      </c>
      <c r="D33" s="120" t="s">
        <v>1193</v>
      </c>
      <c r="E33" s="73" t="s">
        <v>145</v>
      </c>
      <c r="F33" s="101" t="s">
        <v>146</v>
      </c>
      <c r="G33" s="82">
        <v>12</v>
      </c>
      <c r="H33" s="82" t="s">
        <v>97</v>
      </c>
      <c r="I33" s="82">
        <v>2023</v>
      </c>
      <c r="J33" s="82">
        <v>2023</v>
      </c>
      <c r="K33" s="73"/>
      <c r="L33" s="135" t="s">
        <v>47</v>
      </c>
      <c r="M33" s="130"/>
      <c r="N33" s="82" t="s">
        <v>45</v>
      </c>
      <c r="O33" s="82" t="s">
        <v>48</v>
      </c>
      <c r="P33" s="83" t="s">
        <v>56</v>
      </c>
      <c r="Q33" s="101" t="s">
        <v>147</v>
      </c>
      <c r="R33" s="83">
        <v>1</v>
      </c>
      <c r="S33" s="82" t="s">
        <v>47</v>
      </c>
      <c r="T33" s="82" t="s">
        <v>47</v>
      </c>
      <c r="U33" s="301">
        <v>104000</v>
      </c>
      <c r="V33" s="170">
        <v>49031.839999999997</v>
      </c>
      <c r="W33" s="170">
        <v>0</v>
      </c>
      <c r="X33" s="170">
        <v>153031.84</v>
      </c>
      <c r="Y33" s="84">
        <v>0</v>
      </c>
      <c r="Z33" s="134"/>
      <c r="AA33" s="156"/>
      <c r="AB33" s="325"/>
      <c r="AC33" s="192"/>
      <c r="AD33" s="192"/>
      <c r="AE33" s="192">
        <v>22284.7</v>
      </c>
      <c r="AF33" s="192"/>
      <c r="AG33" s="192"/>
      <c r="AH33" s="192"/>
      <c r="AI33" s="192"/>
      <c r="AJ33" s="192">
        <v>81715.3</v>
      </c>
      <c r="AK33" s="192"/>
      <c r="AL33" s="192"/>
      <c r="AM33" s="192"/>
      <c r="AN33" s="192"/>
      <c r="AO33" s="192"/>
      <c r="AP33" s="83"/>
      <c r="AQ33" s="141"/>
      <c r="AR33" s="82" t="s">
        <v>50</v>
      </c>
    </row>
    <row r="34" spans="1:45" ht="118.5" customHeight="1" x14ac:dyDescent="0.25">
      <c r="A34" s="298" t="s">
        <v>631</v>
      </c>
      <c r="B34" s="217" t="s">
        <v>909</v>
      </c>
      <c r="C34" s="101" t="s">
        <v>43</v>
      </c>
      <c r="D34" s="120" t="s">
        <v>1192</v>
      </c>
      <c r="E34" s="73" t="s">
        <v>148</v>
      </c>
      <c r="F34" s="101" t="s">
        <v>149</v>
      </c>
      <c r="G34" s="101">
        <v>12</v>
      </c>
      <c r="H34" s="82" t="s">
        <v>47</v>
      </c>
      <c r="I34" s="82">
        <v>2023</v>
      </c>
      <c r="J34" s="82">
        <v>2023</v>
      </c>
      <c r="K34" s="82" t="s">
        <v>46</v>
      </c>
      <c r="L34" s="82" t="s">
        <v>47</v>
      </c>
      <c r="M34" s="82" t="s">
        <v>46</v>
      </c>
      <c r="N34" s="82" t="s">
        <v>45</v>
      </c>
      <c r="O34" s="82" t="s">
        <v>48</v>
      </c>
      <c r="P34" s="83" t="s">
        <v>49</v>
      </c>
      <c r="Q34" s="82" t="s">
        <v>150</v>
      </c>
      <c r="R34" s="83">
        <v>1</v>
      </c>
      <c r="S34" s="82" t="s">
        <v>47</v>
      </c>
      <c r="T34" s="82" t="s">
        <v>47</v>
      </c>
      <c r="U34" s="170">
        <v>41449.65</v>
      </c>
      <c r="V34" s="170">
        <v>16963.95</v>
      </c>
      <c r="W34" s="170">
        <v>0</v>
      </c>
      <c r="X34" s="170">
        <v>58413.599999999999</v>
      </c>
      <c r="Y34" s="136" t="s">
        <v>47</v>
      </c>
      <c r="Z34" s="136"/>
      <c r="AA34" s="327" t="s">
        <v>47</v>
      </c>
      <c r="AB34" s="325"/>
      <c r="AC34" s="192"/>
      <c r="AD34" s="192"/>
      <c r="AE34" s="192"/>
      <c r="AF34" s="192"/>
      <c r="AG34" s="192"/>
      <c r="AH34" s="192"/>
      <c r="AI34" s="192"/>
      <c r="AJ34" s="170">
        <v>58413.599999999999</v>
      </c>
      <c r="AK34" s="192"/>
      <c r="AL34" s="192"/>
      <c r="AM34" s="192"/>
      <c r="AN34" s="192"/>
      <c r="AO34" s="192"/>
      <c r="AP34" s="138"/>
      <c r="AQ34" s="139" t="s">
        <v>151</v>
      </c>
      <c r="AR34" s="82" t="s">
        <v>51</v>
      </c>
      <c r="AS34" s="161"/>
    </row>
    <row r="35" spans="1:45" ht="182.25" customHeight="1" x14ac:dyDescent="0.25">
      <c r="A35" s="298" t="s">
        <v>632</v>
      </c>
      <c r="B35" s="217" t="s">
        <v>910</v>
      </c>
      <c r="C35" s="101" t="s">
        <v>43</v>
      </c>
      <c r="D35" s="120" t="s">
        <v>1192</v>
      </c>
      <c r="E35" s="73" t="s">
        <v>152</v>
      </c>
      <c r="F35" s="101" t="s">
        <v>341</v>
      </c>
      <c r="G35" s="82">
        <v>12</v>
      </c>
      <c r="H35" s="82" t="s">
        <v>47</v>
      </c>
      <c r="I35" s="82">
        <v>2023</v>
      </c>
      <c r="J35" s="82">
        <v>2023</v>
      </c>
      <c r="K35" s="82" t="s">
        <v>47</v>
      </c>
      <c r="L35" s="82" t="s">
        <v>47</v>
      </c>
      <c r="M35" s="82"/>
      <c r="N35" s="82" t="s">
        <v>47</v>
      </c>
      <c r="O35" s="82" t="s">
        <v>48</v>
      </c>
      <c r="P35" s="83" t="s">
        <v>56</v>
      </c>
      <c r="Q35" s="78" t="s">
        <v>91</v>
      </c>
      <c r="R35" s="83">
        <v>2</v>
      </c>
      <c r="S35" s="82" t="s">
        <v>47</v>
      </c>
      <c r="T35" s="82" t="s">
        <v>47</v>
      </c>
      <c r="U35" s="301">
        <v>62133.33</v>
      </c>
      <c r="V35" s="170">
        <v>61333.33</v>
      </c>
      <c r="W35" s="170">
        <v>61333.33</v>
      </c>
      <c r="X35" s="170">
        <v>184799.99</v>
      </c>
      <c r="Y35" s="84">
        <v>0</v>
      </c>
      <c r="Z35" s="134"/>
      <c r="AA35" s="326"/>
      <c r="AB35" s="325"/>
      <c r="AC35" s="192"/>
      <c r="AD35" s="192"/>
      <c r="AE35" s="192"/>
      <c r="AF35" s="192"/>
      <c r="AG35" s="192"/>
      <c r="AH35" s="192"/>
      <c r="AI35" s="192">
        <v>62133.33</v>
      </c>
      <c r="AJ35" s="192"/>
      <c r="AK35" s="192"/>
      <c r="AL35" s="192"/>
      <c r="AM35" s="192"/>
      <c r="AN35" s="192"/>
      <c r="AO35" s="192"/>
      <c r="AP35" s="83"/>
      <c r="AQ35" s="73"/>
      <c r="AR35" s="82" t="s">
        <v>50</v>
      </c>
      <c r="AS35" s="161"/>
    </row>
    <row r="36" spans="1:45" ht="132.75" customHeight="1" x14ac:dyDescent="0.25">
      <c r="A36" s="298" t="s">
        <v>633</v>
      </c>
      <c r="B36" s="217" t="s">
        <v>911</v>
      </c>
      <c r="C36" s="101" t="s">
        <v>43</v>
      </c>
      <c r="D36" s="120" t="s">
        <v>1192</v>
      </c>
      <c r="E36" s="73" t="s">
        <v>153</v>
      </c>
      <c r="F36" s="101" t="s">
        <v>1610</v>
      </c>
      <c r="G36" s="82">
        <v>12</v>
      </c>
      <c r="H36" s="82" t="s">
        <v>97</v>
      </c>
      <c r="I36" s="82">
        <v>2023</v>
      </c>
      <c r="J36" s="82">
        <v>2023</v>
      </c>
      <c r="K36" s="82"/>
      <c r="L36" s="82" t="s">
        <v>47</v>
      </c>
      <c r="M36" s="130"/>
      <c r="N36" s="82" t="s">
        <v>45</v>
      </c>
      <c r="O36" s="82" t="s">
        <v>48</v>
      </c>
      <c r="P36" s="83" t="s">
        <v>56</v>
      </c>
      <c r="Q36" s="142" t="s">
        <v>91</v>
      </c>
      <c r="R36" s="83">
        <v>3</v>
      </c>
      <c r="S36" s="82" t="s">
        <v>47</v>
      </c>
      <c r="T36" s="82" t="s">
        <v>47</v>
      </c>
      <c r="U36" s="301">
        <v>186000</v>
      </c>
      <c r="V36" s="170">
        <v>0</v>
      </c>
      <c r="W36" s="170">
        <v>0</v>
      </c>
      <c r="X36" s="170">
        <v>186000</v>
      </c>
      <c r="Y36" s="84">
        <v>0</v>
      </c>
      <c r="Z36" s="134"/>
      <c r="AA36" s="326"/>
      <c r="AB36" s="325"/>
      <c r="AC36" s="192">
        <v>23477.88</v>
      </c>
      <c r="AD36" s="192">
        <v>21680.89</v>
      </c>
      <c r="AE36" s="192">
        <v>41437.339999999997</v>
      </c>
      <c r="AF36" s="192">
        <v>4868.62</v>
      </c>
      <c r="AG36" s="192">
        <v>18327.79</v>
      </c>
      <c r="AH36" s="192">
        <v>10614.73</v>
      </c>
      <c r="AI36" s="192">
        <v>14122.12</v>
      </c>
      <c r="AJ36" s="192">
        <v>51470.63</v>
      </c>
      <c r="AK36" s="192"/>
      <c r="AL36" s="192"/>
      <c r="AM36" s="192"/>
      <c r="AN36" s="192"/>
      <c r="AO36" s="192"/>
      <c r="AP36" s="83"/>
      <c r="AQ36" s="143"/>
      <c r="AR36" s="82" t="s">
        <v>50</v>
      </c>
    </row>
    <row r="37" spans="1:45" ht="117" customHeight="1" x14ac:dyDescent="0.25">
      <c r="A37" s="298" t="s">
        <v>634</v>
      </c>
      <c r="B37" s="217" t="s">
        <v>912</v>
      </c>
      <c r="C37" s="101" t="s">
        <v>43</v>
      </c>
      <c r="D37" s="120" t="s">
        <v>1192</v>
      </c>
      <c r="E37" s="73" t="s">
        <v>156</v>
      </c>
      <c r="F37" s="101" t="s">
        <v>154</v>
      </c>
      <c r="G37" s="82">
        <v>6</v>
      </c>
      <c r="H37" s="82" t="s">
        <v>47</v>
      </c>
      <c r="I37" s="82">
        <v>2023</v>
      </c>
      <c r="J37" s="82">
        <v>2023</v>
      </c>
      <c r="K37" s="82" t="s">
        <v>46</v>
      </c>
      <c r="L37" s="82" t="s">
        <v>47</v>
      </c>
      <c r="M37" s="82" t="s">
        <v>46</v>
      </c>
      <c r="N37" s="82" t="s">
        <v>47</v>
      </c>
      <c r="O37" s="82" t="s">
        <v>48</v>
      </c>
      <c r="P37" s="83" t="s">
        <v>49</v>
      </c>
      <c r="Q37" s="82" t="s">
        <v>157</v>
      </c>
      <c r="R37" s="83">
        <v>2</v>
      </c>
      <c r="S37" s="82" t="s">
        <v>47</v>
      </c>
      <c r="T37" s="82" t="s">
        <v>47</v>
      </c>
      <c r="U37" s="170">
        <v>210000</v>
      </c>
      <c r="V37" s="170">
        <v>0</v>
      </c>
      <c r="W37" s="170">
        <v>0</v>
      </c>
      <c r="X37" s="170">
        <v>210000</v>
      </c>
      <c r="Y37" s="83" t="s">
        <v>47</v>
      </c>
      <c r="Z37" s="85"/>
      <c r="AA37" s="327" t="s">
        <v>47</v>
      </c>
      <c r="AB37" s="325"/>
      <c r="AC37" s="192">
        <v>70000</v>
      </c>
      <c r="AD37" s="192"/>
      <c r="AE37" s="192">
        <v>70000</v>
      </c>
      <c r="AF37" s="192"/>
      <c r="AG37" s="192"/>
      <c r="AH37" s="192"/>
      <c r="AI37" s="192"/>
      <c r="AJ37" s="192">
        <v>70000</v>
      </c>
      <c r="AK37" s="192"/>
      <c r="AL37" s="192"/>
      <c r="AM37" s="192"/>
      <c r="AN37" s="192"/>
      <c r="AO37" s="192"/>
      <c r="AP37" s="83"/>
      <c r="AQ37" s="82" t="s">
        <v>151</v>
      </c>
      <c r="AR37" s="82" t="s">
        <v>51</v>
      </c>
    </row>
    <row r="38" spans="1:45" ht="162" customHeight="1" x14ac:dyDescent="0.25">
      <c r="A38" s="298" t="s">
        <v>635</v>
      </c>
      <c r="B38" s="217" t="s">
        <v>913</v>
      </c>
      <c r="C38" s="101" t="s">
        <v>43</v>
      </c>
      <c r="D38" s="120" t="s">
        <v>1192</v>
      </c>
      <c r="E38" s="73" t="s">
        <v>442</v>
      </c>
      <c r="F38" s="101" t="s">
        <v>1610</v>
      </c>
      <c r="G38" s="82">
        <v>12</v>
      </c>
      <c r="H38" s="82" t="s">
        <v>45</v>
      </c>
      <c r="I38" s="82">
        <v>2023</v>
      </c>
      <c r="J38" s="82">
        <v>2023</v>
      </c>
      <c r="K38" s="82"/>
      <c r="L38" s="82" t="s">
        <v>47</v>
      </c>
      <c r="M38" s="130"/>
      <c r="N38" s="82" t="s">
        <v>45</v>
      </c>
      <c r="O38" s="82" t="s">
        <v>48</v>
      </c>
      <c r="P38" s="83" t="s">
        <v>56</v>
      </c>
      <c r="Q38" s="82" t="s">
        <v>159</v>
      </c>
      <c r="R38" s="83">
        <v>3</v>
      </c>
      <c r="S38" s="82" t="s">
        <v>47</v>
      </c>
      <c r="T38" s="82" t="s">
        <v>47</v>
      </c>
      <c r="U38" s="170">
        <v>348225</v>
      </c>
      <c r="V38" s="170">
        <v>0</v>
      </c>
      <c r="W38" s="170">
        <v>0</v>
      </c>
      <c r="X38" s="170">
        <v>348225</v>
      </c>
      <c r="Y38" s="84">
        <v>0</v>
      </c>
      <c r="Z38" s="134"/>
      <c r="AA38" s="326"/>
      <c r="AB38" s="325"/>
      <c r="AC38" s="192">
        <v>39715.79</v>
      </c>
      <c r="AD38" s="192">
        <v>39340.17</v>
      </c>
      <c r="AE38" s="192">
        <v>63659.97</v>
      </c>
      <c r="AF38" s="192">
        <v>18226.12</v>
      </c>
      <c r="AG38" s="192">
        <v>31148.26</v>
      </c>
      <c r="AH38" s="192">
        <v>12125.27</v>
      </c>
      <c r="AI38" s="192">
        <v>29074.63</v>
      </c>
      <c r="AJ38" s="192">
        <v>59614.89</v>
      </c>
      <c r="AK38" s="192">
        <v>55319.9</v>
      </c>
      <c r="AL38" s="192"/>
      <c r="AM38" s="192"/>
      <c r="AN38" s="192"/>
      <c r="AO38" s="192"/>
      <c r="AP38" s="83"/>
      <c r="AQ38" s="143"/>
      <c r="AR38" s="82" t="s">
        <v>50</v>
      </c>
    </row>
    <row r="39" spans="1:45" ht="175.5" customHeight="1" x14ac:dyDescent="0.25">
      <c r="A39" s="298" t="s">
        <v>636</v>
      </c>
      <c r="B39" s="217" t="s">
        <v>914</v>
      </c>
      <c r="C39" s="101" t="s">
        <v>43</v>
      </c>
      <c r="D39" s="120" t="s">
        <v>1193</v>
      </c>
      <c r="E39" s="73" t="s">
        <v>160</v>
      </c>
      <c r="F39" s="101" t="s">
        <v>161</v>
      </c>
      <c r="G39" s="82">
        <v>12</v>
      </c>
      <c r="H39" s="82" t="s">
        <v>92</v>
      </c>
      <c r="I39" s="82">
        <v>2023</v>
      </c>
      <c r="J39" s="82">
        <v>2023</v>
      </c>
      <c r="K39" s="82"/>
      <c r="L39" s="82" t="s">
        <v>47</v>
      </c>
      <c r="M39" s="130"/>
      <c r="N39" s="82" t="s">
        <v>45</v>
      </c>
      <c r="O39" s="82" t="s">
        <v>48</v>
      </c>
      <c r="P39" s="83" t="s">
        <v>56</v>
      </c>
      <c r="Q39" s="82" t="s">
        <v>162</v>
      </c>
      <c r="R39" s="83">
        <v>1</v>
      </c>
      <c r="S39" s="82" t="s">
        <v>47</v>
      </c>
      <c r="T39" s="82" t="s">
        <v>47</v>
      </c>
      <c r="U39" s="301">
        <v>252505</v>
      </c>
      <c r="V39" s="170">
        <v>0</v>
      </c>
      <c r="W39" s="170">
        <v>0</v>
      </c>
      <c r="X39" s="170">
        <v>252505</v>
      </c>
      <c r="Y39" s="84">
        <v>0</v>
      </c>
      <c r="Z39" s="134"/>
      <c r="AA39" s="326"/>
      <c r="AB39" s="325"/>
      <c r="AC39" s="192">
        <v>31872.49</v>
      </c>
      <c r="AD39" s="192">
        <v>29432.98</v>
      </c>
      <c r="AE39" s="192">
        <v>56253.42</v>
      </c>
      <c r="AF39" s="192">
        <v>6609.42</v>
      </c>
      <c r="AG39" s="192">
        <v>24880.959999999999</v>
      </c>
      <c r="AH39" s="192">
        <v>14410.07</v>
      </c>
      <c r="AI39" s="192">
        <v>19171.53</v>
      </c>
      <c r="AJ39" s="192">
        <v>69874.14</v>
      </c>
      <c r="AK39" s="311"/>
      <c r="AL39" s="192"/>
      <c r="AM39" s="192"/>
      <c r="AN39" s="192"/>
      <c r="AO39" s="192"/>
      <c r="AP39" s="83"/>
      <c r="AQ39" s="143"/>
      <c r="AR39" s="82" t="s">
        <v>50</v>
      </c>
    </row>
    <row r="40" spans="1:45" ht="101.25" customHeight="1" x14ac:dyDescent="0.25">
      <c r="A40" s="298" t="s">
        <v>637</v>
      </c>
      <c r="B40" s="217" t="s">
        <v>915</v>
      </c>
      <c r="C40" s="101" t="s">
        <v>43</v>
      </c>
      <c r="D40" s="120" t="s">
        <v>1193</v>
      </c>
      <c r="E40" s="73" t="s">
        <v>167</v>
      </c>
      <c r="F40" s="101" t="s">
        <v>90</v>
      </c>
      <c r="G40" s="82">
        <v>12</v>
      </c>
      <c r="H40" s="82" t="s">
        <v>45</v>
      </c>
      <c r="I40" s="82">
        <v>2023</v>
      </c>
      <c r="J40" s="82">
        <v>2024</v>
      </c>
      <c r="K40" s="82" t="s">
        <v>47</v>
      </c>
      <c r="L40" s="82" t="s">
        <v>47</v>
      </c>
      <c r="M40" s="82"/>
      <c r="N40" s="82" t="s">
        <v>45</v>
      </c>
      <c r="O40" s="82" t="s">
        <v>48</v>
      </c>
      <c r="P40" s="83" t="s">
        <v>56</v>
      </c>
      <c r="Q40" s="78" t="s">
        <v>91</v>
      </c>
      <c r="R40" s="83">
        <v>2</v>
      </c>
      <c r="S40" s="82" t="s">
        <v>47</v>
      </c>
      <c r="T40" s="82" t="s">
        <v>47</v>
      </c>
      <c r="U40" s="170">
        <v>0</v>
      </c>
      <c r="V40" s="301">
        <v>266160</v>
      </c>
      <c r="W40" s="170">
        <v>0</v>
      </c>
      <c r="X40" s="170">
        <v>266160</v>
      </c>
      <c r="Y40" s="84">
        <v>0</v>
      </c>
      <c r="Z40" s="134"/>
      <c r="AA40" s="326"/>
      <c r="AB40" s="325"/>
      <c r="AC40" s="192">
        <v>33596.089999999997</v>
      </c>
      <c r="AD40" s="192">
        <v>31024.66</v>
      </c>
      <c r="AE40" s="192">
        <v>59295.5</v>
      </c>
      <c r="AF40" s="192">
        <v>6966.84</v>
      </c>
      <c r="AG40" s="192">
        <v>26226.48</v>
      </c>
      <c r="AH40" s="192">
        <v>15189.34</v>
      </c>
      <c r="AI40" s="192">
        <v>20208.3</v>
      </c>
      <c r="AJ40" s="192">
        <v>73652.800000000003</v>
      </c>
      <c r="AK40" s="192"/>
      <c r="AL40" s="192"/>
      <c r="AM40" s="192"/>
      <c r="AN40" s="192"/>
      <c r="AO40" s="192"/>
      <c r="AP40" s="83"/>
      <c r="AQ40" s="143"/>
      <c r="AR40" s="82" t="s">
        <v>50</v>
      </c>
    </row>
    <row r="41" spans="1:45" ht="123.75" customHeight="1" x14ac:dyDescent="0.25">
      <c r="A41" s="298" t="s">
        <v>638</v>
      </c>
      <c r="B41" s="217" t="s">
        <v>916</v>
      </c>
      <c r="C41" s="101" t="s">
        <v>43</v>
      </c>
      <c r="D41" s="113" t="s">
        <v>1364</v>
      </c>
      <c r="E41" s="73" t="s">
        <v>169</v>
      </c>
      <c r="F41" s="101" t="s">
        <v>1624</v>
      </c>
      <c r="G41" s="82">
        <v>12</v>
      </c>
      <c r="H41" s="82" t="s">
        <v>47</v>
      </c>
      <c r="I41" s="82">
        <v>2023</v>
      </c>
      <c r="J41" s="82">
        <v>2024</v>
      </c>
      <c r="K41" s="82" t="s">
        <v>131</v>
      </c>
      <c r="L41" s="82" t="s">
        <v>47</v>
      </c>
      <c r="M41" s="130"/>
      <c r="N41" s="82" t="s">
        <v>45</v>
      </c>
      <c r="O41" s="82" t="s">
        <v>48</v>
      </c>
      <c r="P41" s="82" t="s">
        <v>56</v>
      </c>
      <c r="Q41" s="131" t="s">
        <v>170</v>
      </c>
      <c r="R41" s="83">
        <v>2</v>
      </c>
      <c r="S41" s="82" t="s">
        <v>47</v>
      </c>
      <c r="T41" s="82" t="s">
        <v>47</v>
      </c>
      <c r="U41" s="170">
        <v>0</v>
      </c>
      <c r="V41" s="170">
        <v>266301.59999999998</v>
      </c>
      <c r="W41" s="170">
        <v>0</v>
      </c>
      <c r="X41" s="170">
        <v>266301.59999999998</v>
      </c>
      <c r="Y41" s="132" t="s">
        <v>47</v>
      </c>
      <c r="Z41" s="132" t="s">
        <v>47</v>
      </c>
      <c r="AA41" s="328"/>
      <c r="AB41" s="325"/>
      <c r="AC41" s="192">
        <v>40131.9</v>
      </c>
      <c r="AD41" s="192">
        <v>40131.9</v>
      </c>
      <c r="AE41" s="192">
        <v>40131.9</v>
      </c>
      <c r="AF41" s="192">
        <v>10701.84</v>
      </c>
      <c r="AG41" s="192">
        <v>32105.52</v>
      </c>
      <c r="AH41" s="192">
        <v>10701.84</v>
      </c>
      <c r="AI41" s="192">
        <v>26754.600000000002</v>
      </c>
      <c r="AJ41" s="192">
        <v>66886.5</v>
      </c>
      <c r="AK41" s="192"/>
      <c r="AL41" s="192"/>
      <c r="AM41" s="192"/>
      <c r="AN41" s="192"/>
      <c r="AO41" s="192"/>
      <c r="AP41" s="83"/>
      <c r="AQ41" s="73" t="s">
        <v>101</v>
      </c>
      <c r="AR41" s="82" t="s">
        <v>51</v>
      </c>
    </row>
    <row r="42" spans="1:45" ht="177" customHeight="1" x14ac:dyDescent="0.25">
      <c r="A42" s="298" t="s">
        <v>639</v>
      </c>
      <c r="B42" s="217" t="s">
        <v>917</v>
      </c>
      <c r="C42" s="101" t="s">
        <v>43</v>
      </c>
      <c r="D42" s="113" t="s">
        <v>1364</v>
      </c>
      <c r="E42" s="73" t="s">
        <v>171</v>
      </c>
      <c r="F42" s="101" t="s">
        <v>53</v>
      </c>
      <c r="G42" s="82">
        <v>12</v>
      </c>
      <c r="H42" s="82" t="s">
        <v>47</v>
      </c>
      <c r="I42" s="82">
        <v>2023</v>
      </c>
      <c r="J42" s="82">
        <v>2024</v>
      </c>
      <c r="K42" s="82" t="s">
        <v>172</v>
      </c>
      <c r="L42" s="82" t="s">
        <v>47</v>
      </c>
      <c r="M42" s="130"/>
      <c r="N42" s="82" t="s">
        <v>47</v>
      </c>
      <c r="O42" s="82" t="s">
        <v>48</v>
      </c>
      <c r="P42" s="83" t="s">
        <v>56</v>
      </c>
      <c r="Q42" s="131" t="s">
        <v>173</v>
      </c>
      <c r="R42" s="83">
        <v>3</v>
      </c>
      <c r="S42" s="82" t="s">
        <v>47</v>
      </c>
      <c r="T42" s="82" t="s">
        <v>47</v>
      </c>
      <c r="U42" s="170">
        <v>0</v>
      </c>
      <c r="V42" s="170">
        <v>274500</v>
      </c>
      <c r="W42" s="170">
        <v>0</v>
      </c>
      <c r="X42" s="170">
        <v>274500</v>
      </c>
      <c r="Y42" s="132" t="s">
        <v>47</v>
      </c>
      <c r="Z42" s="132" t="s">
        <v>47</v>
      </c>
      <c r="AA42" s="324">
        <v>226120</v>
      </c>
      <c r="AB42" s="325" t="s">
        <v>58</v>
      </c>
      <c r="AC42" s="310"/>
      <c r="AD42" s="310"/>
      <c r="AE42" s="310"/>
      <c r="AF42" s="310"/>
      <c r="AG42" s="310"/>
      <c r="AH42" s="310"/>
      <c r="AI42" s="170">
        <v>274500</v>
      </c>
      <c r="AJ42" s="310"/>
      <c r="AK42" s="310"/>
      <c r="AL42" s="310"/>
      <c r="AM42" s="310"/>
      <c r="AN42" s="310"/>
      <c r="AO42" s="310"/>
      <c r="AP42" s="83"/>
      <c r="AQ42" s="73" t="s">
        <v>174</v>
      </c>
      <c r="AR42" s="82" t="s">
        <v>51</v>
      </c>
    </row>
    <row r="43" spans="1:45" ht="135" customHeight="1" x14ac:dyDescent="0.25">
      <c r="A43" s="298" t="s">
        <v>640</v>
      </c>
      <c r="B43" s="217" t="s">
        <v>918</v>
      </c>
      <c r="C43" s="101" t="s">
        <v>43</v>
      </c>
      <c r="D43" s="120" t="s">
        <v>1193</v>
      </c>
      <c r="E43" s="73" t="s">
        <v>175</v>
      </c>
      <c r="F43" s="101" t="s">
        <v>93</v>
      </c>
      <c r="G43" s="82">
        <v>12</v>
      </c>
      <c r="H43" s="82" t="s">
        <v>45</v>
      </c>
      <c r="I43" s="82">
        <v>2023</v>
      </c>
      <c r="J43" s="82">
        <v>2023</v>
      </c>
      <c r="K43" s="82" t="s">
        <v>47</v>
      </c>
      <c r="L43" s="135" t="s">
        <v>47</v>
      </c>
      <c r="M43" s="130"/>
      <c r="N43" s="82" t="s">
        <v>45</v>
      </c>
      <c r="O43" s="82" t="s">
        <v>48</v>
      </c>
      <c r="P43" s="83" t="s">
        <v>56</v>
      </c>
      <c r="Q43" s="78" t="s">
        <v>91</v>
      </c>
      <c r="R43" s="83">
        <v>2</v>
      </c>
      <c r="S43" s="82" t="s">
        <v>47</v>
      </c>
      <c r="T43" s="82" t="s">
        <v>47</v>
      </c>
      <c r="U43" s="301">
        <v>282482.14</v>
      </c>
      <c r="V43" s="170">
        <v>0</v>
      </c>
      <c r="W43" s="170">
        <v>0</v>
      </c>
      <c r="X43" s="170">
        <v>282482.14</v>
      </c>
      <c r="Y43" s="84">
        <v>0</v>
      </c>
      <c r="Z43" s="85"/>
      <c r="AA43" s="326"/>
      <c r="AB43" s="325"/>
      <c r="AC43" s="170"/>
      <c r="AD43" s="170"/>
      <c r="AE43" s="170"/>
      <c r="AF43" s="170"/>
      <c r="AG43" s="170"/>
      <c r="AH43" s="170"/>
      <c r="AI43" s="170"/>
      <c r="AJ43" s="170">
        <v>282482.14</v>
      </c>
      <c r="AK43" s="170"/>
      <c r="AL43" s="170"/>
      <c r="AM43" s="170"/>
      <c r="AN43" s="170"/>
      <c r="AO43" s="170"/>
      <c r="AP43" s="83"/>
      <c r="AQ43" s="73"/>
      <c r="AR43" s="82" t="s">
        <v>50</v>
      </c>
    </row>
    <row r="44" spans="1:45" ht="138.75" customHeight="1" x14ac:dyDescent="0.25">
      <c r="A44" s="298" t="s">
        <v>641</v>
      </c>
      <c r="B44" s="217" t="s">
        <v>919</v>
      </c>
      <c r="C44" s="101" t="s">
        <v>43</v>
      </c>
      <c r="D44" s="120" t="s">
        <v>1406</v>
      </c>
      <c r="E44" s="73" t="s">
        <v>176</v>
      </c>
      <c r="F44" s="101" t="s">
        <v>177</v>
      </c>
      <c r="G44" s="82">
        <v>24</v>
      </c>
      <c r="H44" s="82" t="s">
        <v>47</v>
      </c>
      <c r="I44" s="82">
        <v>2023</v>
      </c>
      <c r="J44" s="82">
        <v>2023</v>
      </c>
      <c r="K44" s="73"/>
      <c r="L44" s="82" t="s">
        <v>47</v>
      </c>
      <c r="M44" s="73"/>
      <c r="N44" s="82" t="s">
        <v>47</v>
      </c>
      <c r="O44" s="82" t="s">
        <v>48</v>
      </c>
      <c r="P44" s="83" t="s">
        <v>49</v>
      </c>
      <c r="Q44" s="81" t="s">
        <v>178</v>
      </c>
      <c r="R44" s="83">
        <v>1</v>
      </c>
      <c r="S44" s="82" t="s">
        <v>47</v>
      </c>
      <c r="T44" s="82" t="s">
        <v>47</v>
      </c>
      <c r="U44" s="170">
        <v>300000</v>
      </c>
      <c r="V44" s="170">
        <v>0</v>
      </c>
      <c r="W44" s="170">
        <v>0</v>
      </c>
      <c r="X44" s="170">
        <v>300000</v>
      </c>
      <c r="Y44" s="85"/>
      <c r="Z44" s="85"/>
      <c r="AA44" s="326"/>
      <c r="AB44" s="325"/>
      <c r="AC44" s="170">
        <v>15328.054298642532</v>
      </c>
      <c r="AD44" s="170">
        <v>17194.570135746606</v>
      </c>
      <c r="AE44" s="170">
        <v>27092.760180995479</v>
      </c>
      <c r="AF44" s="170">
        <v>6221.7194570135744</v>
      </c>
      <c r="AG44" s="170">
        <v>22624.434389140271</v>
      </c>
      <c r="AH44" s="170">
        <v>11764.705882352941</v>
      </c>
      <c r="AI44" s="170">
        <v>17703.61990950226</v>
      </c>
      <c r="AJ44" s="170">
        <v>32070.135746606335</v>
      </c>
      <c r="AK44" s="170"/>
      <c r="AL44" s="170"/>
      <c r="AM44" s="170"/>
      <c r="AN44" s="170"/>
      <c r="AO44" s="170"/>
      <c r="AP44" s="140"/>
      <c r="AQ44" s="82" t="s">
        <v>179</v>
      </c>
      <c r="AR44" s="82" t="s">
        <v>50</v>
      </c>
    </row>
    <row r="45" spans="1:45" ht="207.75" customHeight="1" x14ac:dyDescent="0.25">
      <c r="A45" s="298" t="s">
        <v>642</v>
      </c>
      <c r="B45" s="217" t="s">
        <v>920</v>
      </c>
      <c r="C45" s="101" t="s">
        <v>43</v>
      </c>
      <c r="D45" s="120" t="s">
        <v>1193</v>
      </c>
      <c r="E45" s="73" t="s">
        <v>182</v>
      </c>
      <c r="F45" s="101" t="s">
        <v>93</v>
      </c>
      <c r="G45" s="82">
        <v>12</v>
      </c>
      <c r="H45" s="82" t="s">
        <v>45</v>
      </c>
      <c r="I45" s="82">
        <v>2023</v>
      </c>
      <c r="J45" s="82">
        <v>2023</v>
      </c>
      <c r="K45" s="82" t="s">
        <v>47</v>
      </c>
      <c r="L45" s="135" t="s">
        <v>47</v>
      </c>
      <c r="M45" s="130"/>
      <c r="N45" s="82" t="s">
        <v>45</v>
      </c>
      <c r="O45" s="82" t="s">
        <v>48</v>
      </c>
      <c r="P45" s="83" t="s">
        <v>56</v>
      </c>
      <c r="Q45" s="78" t="s">
        <v>91</v>
      </c>
      <c r="R45" s="83">
        <v>2</v>
      </c>
      <c r="S45" s="82" t="s">
        <v>47</v>
      </c>
      <c r="T45" s="82" t="s">
        <v>47</v>
      </c>
      <c r="U45" s="301">
        <v>320196</v>
      </c>
      <c r="V45" s="170">
        <v>0</v>
      </c>
      <c r="W45" s="170">
        <v>0</v>
      </c>
      <c r="X45" s="170">
        <v>320196</v>
      </c>
      <c r="Y45" s="84">
        <v>0</v>
      </c>
      <c r="Z45" s="85"/>
      <c r="AA45" s="326"/>
      <c r="AB45" s="325"/>
      <c r="AC45" s="170"/>
      <c r="AD45" s="170"/>
      <c r="AE45" s="170"/>
      <c r="AF45" s="170"/>
      <c r="AG45" s="170"/>
      <c r="AH45" s="170"/>
      <c r="AI45" s="170"/>
      <c r="AJ45" s="170">
        <v>320196</v>
      </c>
      <c r="AK45" s="170"/>
      <c r="AL45" s="170"/>
      <c r="AM45" s="170"/>
      <c r="AN45" s="170"/>
      <c r="AO45" s="170"/>
      <c r="AP45" s="83"/>
      <c r="AQ45" s="73"/>
      <c r="AR45" s="82" t="s">
        <v>50</v>
      </c>
    </row>
    <row r="46" spans="1:45" ht="101.25" customHeight="1" x14ac:dyDescent="0.25">
      <c r="A46" s="298" t="s">
        <v>643</v>
      </c>
      <c r="B46" s="217" t="s">
        <v>921</v>
      </c>
      <c r="C46" s="101" t="s">
        <v>43</v>
      </c>
      <c r="D46" s="120" t="s">
        <v>1192</v>
      </c>
      <c r="E46" s="73" t="s">
        <v>183</v>
      </c>
      <c r="F46" s="101" t="s">
        <v>1610</v>
      </c>
      <c r="G46" s="82">
        <v>24</v>
      </c>
      <c r="H46" s="82" t="s">
        <v>47</v>
      </c>
      <c r="I46" s="82">
        <v>2023</v>
      </c>
      <c r="J46" s="82">
        <v>2023</v>
      </c>
      <c r="K46" s="82"/>
      <c r="L46" s="82" t="s">
        <v>47</v>
      </c>
      <c r="M46" s="130"/>
      <c r="N46" s="82" t="s">
        <v>45</v>
      </c>
      <c r="O46" s="82" t="s">
        <v>48</v>
      </c>
      <c r="P46" s="83" t="s">
        <v>56</v>
      </c>
      <c r="Q46" s="142" t="s">
        <v>184</v>
      </c>
      <c r="R46" s="83">
        <v>2</v>
      </c>
      <c r="S46" s="82" t="s">
        <v>47</v>
      </c>
      <c r="T46" s="82" t="s">
        <v>47</v>
      </c>
      <c r="U46" s="301">
        <v>186225</v>
      </c>
      <c r="V46" s="170">
        <v>186000</v>
      </c>
      <c r="W46" s="170">
        <v>0</v>
      </c>
      <c r="X46" s="170">
        <v>372225</v>
      </c>
      <c r="Y46" s="84">
        <v>0</v>
      </c>
      <c r="Z46" s="134"/>
      <c r="AA46" s="326"/>
      <c r="AB46" s="325"/>
      <c r="AC46" s="170">
        <v>23506.28</v>
      </c>
      <c r="AD46" s="170">
        <v>21707.119999999999</v>
      </c>
      <c r="AE46" s="170">
        <v>41487.46</v>
      </c>
      <c r="AF46" s="170">
        <v>4874.51</v>
      </c>
      <c r="AG46" s="170">
        <v>18349.96</v>
      </c>
      <c r="AH46" s="170">
        <v>10627.57</v>
      </c>
      <c r="AI46" s="170">
        <v>14139.2</v>
      </c>
      <c r="AJ46" s="170">
        <v>51532.89</v>
      </c>
      <c r="AK46" s="170"/>
      <c r="AL46" s="170"/>
      <c r="AM46" s="170"/>
      <c r="AN46" s="170"/>
      <c r="AO46" s="170"/>
      <c r="AP46" s="83"/>
      <c r="AQ46" s="143"/>
      <c r="AR46" s="82" t="s">
        <v>50</v>
      </c>
      <c r="AS46" s="161"/>
    </row>
    <row r="47" spans="1:45" ht="101.25" customHeight="1" x14ac:dyDescent="0.25">
      <c r="A47" s="298" t="s">
        <v>644</v>
      </c>
      <c r="B47" s="217" t="s">
        <v>922</v>
      </c>
      <c r="C47" s="101" t="s">
        <v>43</v>
      </c>
      <c r="D47" s="120" t="s">
        <v>1192</v>
      </c>
      <c r="E47" s="73" t="s">
        <v>185</v>
      </c>
      <c r="F47" s="101" t="s">
        <v>1610</v>
      </c>
      <c r="G47" s="82">
        <v>24</v>
      </c>
      <c r="H47" s="82" t="s">
        <v>45</v>
      </c>
      <c r="I47" s="82">
        <v>2023</v>
      </c>
      <c r="J47" s="82">
        <v>2023</v>
      </c>
      <c r="K47" s="82"/>
      <c r="L47" s="82" t="s">
        <v>47</v>
      </c>
      <c r="M47" s="130"/>
      <c r="N47" s="82" t="s">
        <v>45</v>
      </c>
      <c r="O47" s="82" t="s">
        <v>48</v>
      </c>
      <c r="P47" s="83" t="s">
        <v>56</v>
      </c>
      <c r="Q47" s="82" t="s">
        <v>186</v>
      </c>
      <c r="R47" s="83">
        <v>2</v>
      </c>
      <c r="S47" s="82" t="s">
        <v>47</v>
      </c>
      <c r="T47" s="82" t="s">
        <v>47</v>
      </c>
      <c r="U47" s="301">
        <v>198625</v>
      </c>
      <c r="V47" s="170">
        <v>198400</v>
      </c>
      <c r="W47" s="170">
        <v>0</v>
      </c>
      <c r="X47" s="170">
        <v>397025</v>
      </c>
      <c r="Y47" s="84">
        <v>0</v>
      </c>
      <c r="Z47" s="134"/>
      <c r="AA47" s="326"/>
      <c r="AB47" s="325"/>
      <c r="AC47" s="170">
        <v>25071.47</v>
      </c>
      <c r="AD47" s="170">
        <v>23152.51</v>
      </c>
      <c r="AE47" s="170">
        <v>44249.95</v>
      </c>
      <c r="AF47" s="170">
        <v>5199.09</v>
      </c>
      <c r="AG47" s="170">
        <v>19571.810000000001</v>
      </c>
      <c r="AH47" s="170">
        <v>11335.22</v>
      </c>
      <c r="AI47" s="170">
        <v>15080.68</v>
      </c>
      <c r="AJ47" s="170">
        <v>54964.26</v>
      </c>
      <c r="AK47" s="170"/>
      <c r="AL47" s="170"/>
      <c r="AM47" s="170"/>
      <c r="AN47" s="170"/>
      <c r="AO47" s="170"/>
      <c r="AP47" s="83"/>
      <c r="AQ47" s="143"/>
      <c r="AR47" s="82" t="s">
        <v>50</v>
      </c>
    </row>
    <row r="48" spans="1:45" ht="101.25" customHeight="1" x14ac:dyDescent="0.25">
      <c r="A48" s="298" t="s">
        <v>645</v>
      </c>
      <c r="B48" s="217" t="s">
        <v>923</v>
      </c>
      <c r="C48" s="101" t="s">
        <v>43</v>
      </c>
      <c r="D48" s="120" t="s">
        <v>1406</v>
      </c>
      <c r="E48" s="73" t="s">
        <v>189</v>
      </c>
      <c r="F48" s="101" t="s">
        <v>177</v>
      </c>
      <c r="G48" s="82">
        <v>24</v>
      </c>
      <c r="H48" s="82" t="s">
        <v>47</v>
      </c>
      <c r="I48" s="82">
        <v>2023</v>
      </c>
      <c r="J48" s="82">
        <v>2023</v>
      </c>
      <c r="K48" s="73"/>
      <c r="L48" s="82" t="s">
        <v>47</v>
      </c>
      <c r="M48" s="73"/>
      <c r="N48" s="82" t="s">
        <v>47</v>
      </c>
      <c r="O48" s="82" t="s">
        <v>48</v>
      </c>
      <c r="P48" s="83" t="s">
        <v>49</v>
      </c>
      <c r="Q48" s="81" t="s">
        <v>178</v>
      </c>
      <c r="R48" s="83">
        <v>1</v>
      </c>
      <c r="S48" s="82" t="s">
        <v>47</v>
      </c>
      <c r="T48" s="82" t="s">
        <v>47</v>
      </c>
      <c r="U48" s="170">
        <v>200000</v>
      </c>
      <c r="V48" s="170">
        <v>200000</v>
      </c>
      <c r="W48" s="170">
        <v>0</v>
      </c>
      <c r="X48" s="170">
        <v>400000</v>
      </c>
      <c r="Y48" s="85"/>
      <c r="Z48" s="85"/>
      <c r="AA48" s="326"/>
      <c r="AB48" s="325"/>
      <c r="AC48" s="170">
        <v>20437.405731523377</v>
      </c>
      <c r="AD48" s="170">
        <v>22926.093514328808</v>
      </c>
      <c r="AE48" s="170">
        <v>36123.680241327296</v>
      </c>
      <c r="AF48" s="170">
        <v>8295.6259426847664</v>
      </c>
      <c r="AG48" s="170">
        <v>30165.912518853693</v>
      </c>
      <c r="AH48" s="170">
        <v>15686.274509803919</v>
      </c>
      <c r="AI48" s="170">
        <v>23604.826546003016</v>
      </c>
      <c r="AJ48" s="170">
        <v>42760.180995475108</v>
      </c>
      <c r="AK48" s="170"/>
      <c r="AL48" s="170"/>
      <c r="AM48" s="170"/>
      <c r="AN48" s="170"/>
      <c r="AO48" s="170"/>
      <c r="AP48" s="140"/>
      <c r="AQ48" s="82" t="s">
        <v>179</v>
      </c>
      <c r="AR48" s="82" t="s">
        <v>50</v>
      </c>
    </row>
    <row r="49" spans="1:45" ht="101.25" customHeight="1" x14ac:dyDescent="0.25">
      <c r="A49" s="298" t="s">
        <v>646</v>
      </c>
      <c r="B49" s="217" t="s">
        <v>924</v>
      </c>
      <c r="C49" s="101" t="s">
        <v>43</v>
      </c>
      <c r="D49" s="120" t="s">
        <v>1193</v>
      </c>
      <c r="E49" s="73" t="s">
        <v>190</v>
      </c>
      <c r="F49" s="101" t="s">
        <v>146</v>
      </c>
      <c r="G49" s="82">
        <v>24</v>
      </c>
      <c r="H49" s="82" t="s">
        <v>45</v>
      </c>
      <c r="I49" s="82">
        <v>2023</v>
      </c>
      <c r="J49" s="82">
        <v>2023</v>
      </c>
      <c r="K49" s="73"/>
      <c r="L49" s="135" t="s">
        <v>47</v>
      </c>
      <c r="M49" s="130"/>
      <c r="N49" s="82" t="s">
        <v>45</v>
      </c>
      <c r="O49" s="82" t="s">
        <v>48</v>
      </c>
      <c r="P49" s="83" t="s">
        <v>56</v>
      </c>
      <c r="Q49" s="101" t="s">
        <v>147</v>
      </c>
      <c r="R49" s="83">
        <v>1</v>
      </c>
      <c r="S49" s="82" t="s">
        <v>47</v>
      </c>
      <c r="T49" s="82" t="s">
        <v>47</v>
      </c>
      <c r="U49" s="301">
        <v>104000</v>
      </c>
      <c r="V49" s="170">
        <v>208000</v>
      </c>
      <c r="W49" s="170">
        <v>106080</v>
      </c>
      <c r="X49" s="170">
        <v>418080</v>
      </c>
      <c r="Y49" s="84">
        <v>0</v>
      </c>
      <c r="Z49" s="134"/>
      <c r="AA49" s="156"/>
      <c r="AB49" s="325"/>
      <c r="AC49" s="170"/>
      <c r="AD49" s="170"/>
      <c r="AE49" s="170">
        <v>44569.4</v>
      </c>
      <c r="AF49" s="170"/>
      <c r="AG49" s="170"/>
      <c r="AH49" s="170"/>
      <c r="AI49" s="170"/>
      <c r="AJ49" s="170">
        <v>163430.6</v>
      </c>
      <c r="AK49" s="170"/>
      <c r="AL49" s="170"/>
      <c r="AM49" s="170"/>
      <c r="AN49" s="170"/>
      <c r="AO49" s="170"/>
      <c r="AP49" s="83"/>
      <c r="AQ49" s="141"/>
      <c r="AR49" s="82" t="s">
        <v>50</v>
      </c>
      <c r="AS49" s="161"/>
    </row>
    <row r="50" spans="1:45" ht="101.25" customHeight="1" x14ac:dyDescent="0.25">
      <c r="A50" s="298" t="s">
        <v>647</v>
      </c>
      <c r="B50" s="217" t="s">
        <v>925</v>
      </c>
      <c r="C50" s="101" t="s">
        <v>43</v>
      </c>
      <c r="D50" s="120" t="s">
        <v>1406</v>
      </c>
      <c r="E50" s="73" t="s">
        <v>194</v>
      </c>
      <c r="F50" s="101" t="s">
        <v>423</v>
      </c>
      <c r="G50" s="82">
        <v>24</v>
      </c>
      <c r="H50" s="82" t="s">
        <v>47</v>
      </c>
      <c r="I50" s="82">
        <v>2023</v>
      </c>
      <c r="J50" s="82">
        <v>2023</v>
      </c>
      <c r="K50" s="73"/>
      <c r="L50" s="82" t="s">
        <v>47</v>
      </c>
      <c r="M50" s="73"/>
      <c r="N50" s="82" t="s">
        <v>47</v>
      </c>
      <c r="O50" s="82" t="s">
        <v>48</v>
      </c>
      <c r="P50" s="83" t="s">
        <v>49</v>
      </c>
      <c r="Q50" s="81" t="s">
        <v>178</v>
      </c>
      <c r="R50" s="83">
        <v>1</v>
      </c>
      <c r="S50" s="82" t="s">
        <v>47</v>
      </c>
      <c r="T50" s="82" t="s">
        <v>47</v>
      </c>
      <c r="U50" s="170">
        <v>385969.53</v>
      </c>
      <c r="V50" s="170">
        <v>42885.5</v>
      </c>
      <c r="W50" s="170">
        <v>0</v>
      </c>
      <c r="X50" s="170">
        <v>428855.03</v>
      </c>
      <c r="Y50" s="85"/>
      <c r="Z50" s="85"/>
      <c r="AA50" s="326"/>
      <c r="AB50" s="325"/>
      <c r="AC50" s="170">
        <v>53606.878750000003</v>
      </c>
      <c r="AD50" s="170">
        <v>53606.878750000003</v>
      </c>
      <c r="AE50" s="170">
        <v>53606.878750000003</v>
      </c>
      <c r="AF50" s="170">
        <v>53606.878750000003</v>
      </c>
      <c r="AG50" s="170">
        <v>53606.878750000003</v>
      </c>
      <c r="AH50" s="170">
        <v>53606.878750000003</v>
      </c>
      <c r="AI50" s="170">
        <v>53606.878750000003</v>
      </c>
      <c r="AJ50" s="170">
        <v>53606.878750000003</v>
      </c>
      <c r="AK50" s="170"/>
      <c r="AL50" s="170"/>
      <c r="AM50" s="170"/>
      <c r="AN50" s="170"/>
      <c r="AO50" s="170"/>
      <c r="AP50" s="140"/>
      <c r="AQ50" s="73" t="s">
        <v>196</v>
      </c>
      <c r="AR50" s="82" t="s">
        <v>51</v>
      </c>
    </row>
    <row r="51" spans="1:45" ht="101.25" customHeight="1" x14ac:dyDescent="0.25">
      <c r="A51" s="298" t="s">
        <v>648</v>
      </c>
      <c r="B51" s="217" t="s">
        <v>926</v>
      </c>
      <c r="C51" s="101" t="s">
        <v>43</v>
      </c>
      <c r="D51" s="113" t="s">
        <v>1364</v>
      </c>
      <c r="E51" s="73" t="s">
        <v>198</v>
      </c>
      <c r="F51" s="101" t="s">
        <v>53</v>
      </c>
      <c r="G51" s="82">
        <v>12</v>
      </c>
      <c r="H51" s="82" t="s">
        <v>47</v>
      </c>
      <c r="I51" s="82">
        <v>2023</v>
      </c>
      <c r="J51" s="82">
        <v>2024</v>
      </c>
      <c r="K51" s="82" t="s">
        <v>168</v>
      </c>
      <c r="L51" s="82" t="s">
        <v>47</v>
      </c>
      <c r="M51" s="130"/>
      <c r="N51" s="82" t="s">
        <v>47</v>
      </c>
      <c r="O51" s="82" t="s">
        <v>48</v>
      </c>
      <c r="P51" s="82" t="s">
        <v>56</v>
      </c>
      <c r="Q51" s="131" t="s">
        <v>199</v>
      </c>
      <c r="R51" s="83">
        <v>3</v>
      </c>
      <c r="S51" s="82" t="s">
        <v>47</v>
      </c>
      <c r="T51" s="82" t="s">
        <v>47</v>
      </c>
      <c r="U51" s="170">
        <v>0</v>
      </c>
      <c r="V51" s="170">
        <v>540600</v>
      </c>
      <c r="W51" s="170">
        <v>0</v>
      </c>
      <c r="X51" s="170">
        <v>540600</v>
      </c>
      <c r="Y51" s="132" t="s">
        <v>47</v>
      </c>
      <c r="Z51" s="132" t="s">
        <v>47</v>
      </c>
      <c r="AA51" s="324">
        <v>226120</v>
      </c>
      <c r="AB51" s="325" t="s">
        <v>58</v>
      </c>
      <c r="AC51" s="170">
        <v>540600</v>
      </c>
      <c r="AD51" s="170"/>
      <c r="AE51" s="170"/>
      <c r="AF51" s="170"/>
      <c r="AG51" s="170"/>
      <c r="AH51" s="170"/>
      <c r="AI51" s="170"/>
      <c r="AJ51" s="170"/>
      <c r="AK51" s="170"/>
      <c r="AL51" s="170"/>
      <c r="AM51" s="170"/>
      <c r="AN51" s="170"/>
      <c r="AO51" s="170"/>
      <c r="AP51" s="83"/>
      <c r="AQ51" s="73" t="s">
        <v>434</v>
      </c>
      <c r="AR51" s="82" t="s">
        <v>51</v>
      </c>
    </row>
    <row r="52" spans="1:45" ht="101.25" customHeight="1" x14ac:dyDescent="0.25">
      <c r="A52" s="298" t="s">
        <v>649</v>
      </c>
      <c r="B52" s="217" t="s">
        <v>927</v>
      </c>
      <c r="C52" s="101" t="s">
        <v>43</v>
      </c>
      <c r="D52" s="120" t="s">
        <v>1406</v>
      </c>
      <c r="E52" s="73" t="s">
        <v>200</v>
      </c>
      <c r="F52" s="101" t="s">
        <v>201</v>
      </c>
      <c r="G52" s="101">
        <v>36</v>
      </c>
      <c r="H52" s="82" t="s">
        <v>47</v>
      </c>
      <c r="I52" s="82">
        <v>2023</v>
      </c>
      <c r="J52" s="82">
        <v>2023</v>
      </c>
      <c r="K52" s="135"/>
      <c r="L52" s="82" t="s">
        <v>47</v>
      </c>
      <c r="M52" s="130"/>
      <c r="N52" s="82" t="s">
        <v>47</v>
      </c>
      <c r="O52" s="82" t="s">
        <v>48</v>
      </c>
      <c r="P52" s="83" t="s">
        <v>56</v>
      </c>
      <c r="Q52" s="81" t="s">
        <v>202</v>
      </c>
      <c r="R52" s="83">
        <v>1</v>
      </c>
      <c r="S52" s="82" t="s">
        <v>47</v>
      </c>
      <c r="T52" s="82" t="s">
        <v>47</v>
      </c>
      <c r="U52" s="170">
        <v>560000</v>
      </c>
      <c r="V52" s="170">
        <v>0</v>
      </c>
      <c r="W52" s="170">
        <v>0</v>
      </c>
      <c r="X52" s="170">
        <v>560000</v>
      </c>
      <c r="Y52" s="136"/>
      <c r="Z52" s="136"/>
      <c r="AA52" s="327"/>
      <c r="AB52" s="325"/>
      <c r="AC52" s="170"/>
      <c r="AD52" s="170"/>
      <c r="AE52" s="170"/>
      <c r="AF52" s="170"/>
      <c r="AG52" s="170">
        <v>28000</v>
      </c>
      <c r="AH52" s="170">
        <v>36000</v>
      </c>
      <c r="AI52" s="170">
        <v>38000</v>
      </c>
      <c r="AJ52" s="170">
        <v>48000</v>
      </c>
      <c r="AK52" s="170"/>
      <c r="AL52" s="170"/>
      <c r="AM52" s="170"/>
      <c r="AN52" s="170"/>
      <c r="AO52" s="170"/>
      <c r="AP52" s="144"/>
      <c r="AQ52" s="82" t="s">
        <v>424</v>
      </c>
      <c r="AR52" s="82" t="s">
        <v>598</v>
      </c>
      <c r="AS52" s="161"/>
    </row>
    <row r="53" spans="1:45" ht="101.25" customHeight="1" x14ac:dyDescent="0.25">
      <c r="A53" s="298" t="s">
        <v>650</v>
      </c>
      <c r="B53" s="217" t="s">
        <v>928</v>
      </c>
      <c r="C53" s="101" t="s">
        <v>43</v>
      </c>
      <c r="D53" s="120" t="s">
        <v>1406</v>
      </c>
      <c r="E53" s="73" t="s">
        <v>203</v>
      </c>
      <c r="F53" s="101" t="s">
        <v>204</v>
      </c>
      <c r="G53" s="101">
        <v>36</v>
      </c>
      <c r="H53" s="82" t="s">
        <v>47</v>
      </c>
      <c r="I53" s="82">
        <v>2023</v>
      </c>
      <c r="J53" s="82">
        <v>2023</v>
      </c>
      <c r="K53" s="135"/>
      <c r="L53" s="82" t="s">
        <v>47</v>
      </c>
      <c r="M53" s="130"/>
      <c r="N53" s="82" t="s">
        <v>47</v>
      </c>
      <c r="O53" s="82" t="s">
        <v>48</v>
      </c>
      <c r="P53" s="83" t="s">
        <v>56</v>
      </c>
      <c r="Q53" s="81" t="s">
        <v>202</v>
      </c>
      <c r="R53" s="83">
        <v>1</v>
      </c>
      <c r="S53" s="82" t="s">
        <v>47</v>
      </c>
      <c r="T53" s="82" t="s">
        <v>47</v>
      </c>
      <c r="U53" s="170">
        <v>571179.6</v>
      </c>
      <c r="V53" s="170">
        <v>0</v>
      </c>
      <c r="W53" s="170">
        <v>0</v>
      </c>
      <c r="X53" s="170">
        <v>571179.6</v>
      </c>
      <c r="Y53" s="136"/>
      <c r="Z53" s="136"/>
      <c r="AA53" s="327"/>
      <c r="AB53" s="325"/>
      <c r="AC53" s="170">
        <v>30594</v>
      </c>
      <c r="AD53" s="170">
        <v>24105</v>
      </c>
      <c r="AE53" s="170">
        <v>24105</v>
      </c>
      <c r="AF53" s="170">
        <v>12980</v>
      </c>
      <c r="AG53" s="170">
        <v>24105</v>
      </c>
      <c r="AH53" s="170">
        <v>11125</v>
      </c>
      <c r="AI53" s="170">
        <v>24105</v>
      </c>
      <c r="AJ53" s="170">
        <v>75189</v>
      </c>
      <c r="AK53" s="170">
        <v>25959</v>
      </c>
      <c r="AL53" s="170"/>
      <c r="AM53" s="170">
        <v>187270</v>
      </c>
      <c r="AN53" s="170">
        <v>74167</v>
      </c>
      <c r="AO53" s="170">
        <v>57479</v>
      </c>
      <c r="AP53" s="144" t="s">
        <v>45</v>
      </c>
      <c r="AQ53" s="82" t="s">
        <v>425</v>
      </c>
      <c r="AR53" s="82" t="s">
        <v>51</v>
      </c>
      <c r="AS53" s="210"/>
    </row>
    <row r="54" spans="1:45" ht="128.25" customHeight="1" x14ac:dyDescent="0.25">
      <c r="A54" s="298" t="s">
        <v>651</v>
      </c>
      <c r="B54" s="217" t="s">
        <v>929</v>
      </c>
      <c r="C54" s="101" t="s">
        <v>43</v>
      </c>
      <c r="D54" s="113" t="s">
        <v>1364</v>
      </c>
      <c r="E54" s="73" t="s">
        <v>205</v>
      </c>
      <c r="F54" s="101" t="s">
        <v>53</v>
      </c>
      <c r="G54" s="82">
        <v>12</v>
      </c>
      <c r="H54" s="82" t="s">
        <v>47</v>
      </c>
      <c r="I54" s="82">
        <v>2023</v>
      </c>
      <c r="J54" s="82">
        <v>2024</v>
      </c>
      <c r="K54" s="82" t="s">
        <v>206</v>
      </c>
      <c r="L54" s="82" t="s">
        <v>55</v>
      </c>
      <c r="M54" s="130"/>
      <c r="N54" s="82" t="s">
        <v>47</v>
      </c>
      <c r="O54" s="82" t="s">
        <v>48</v>
      </c>
      <c r="P54" s="83" t="s">
        <v>56</v>
      </c>
      <c r="Q54" s="131" t="s">
        <v>199</v>
      </c>
      <c r="R54" s="83">
        <v>3</v>
      </c>
      <c r="S54" s="82" t="s">
        <v>47</v>
      </c>
      <c r="T54" s="82" t="s">
        <v>47</v>
      </c>
      <c r="U54" s="170">
        <v>0</v>
      </c>
      <c r="V54" s="170">
        <v>585000</v>
      </c>
      <c r="W54" s="170">
        <v>0</v>
      </c>
      <c r="X54" s="170">
        <v>585000</v>
      </c>
      <c r="Y54" s="132" t="s">
        <v>47</v>
      </c>
      <c r="Z54" s="132" t="s">
        <v>47</v>
      </c>
      <c r="AA54" s="324">
        <v>226120</v>
      </c>
      <c r="AB54" s="325" t="s">
        <v>58</v>
      </c>
      <c r="AC54" s="170">
        <v>585000</v>
      </c>
      <c r="AD54" s="170"/>
      <c r="AE54" s="170"/>
      <c r="AF54" s="170"/>
      <c r="AG54" s="170"/>
      <c r="AH54" s="170"/>
      <c r="AI54" s="170"/>
      <c r="AJ54" s="170"/>
      <c r="AK54" s="170"/>
      <c r="AL54" s="170"/>
      <c r="AM54" s="170"/>
      <c r="AN54" s="170"/>
      <c r="AO54" s="170"/>
      <c r="AP54" s="83"/>
      <c r="AQ54" s="73" t="s">
        <v>207</v>
      </c>
      <c r="AR54" s="82" t="s">
        <v>51</v>
      </c>
    </row>
    <row r="55" spans="1:45" ht="101.25" customHeight="1" x14ac:dyDescent="0.25">
      <c r="A55" s="298" t="s">
        <v>652</v>
      </c>
      <c r="B55" s="217" t="s">
        <v>930</v>
      </c>
      <c r="C55" s="101" t="s">
        <v>43</v>
      </c>
      <c r="D55" s="113" t="s">
        <v>1364</v>
      </c>
      <c r="E55" s="73" t="s">
        <v>208</v>
      </c>
      <c r="F55" s="101" t="s">
        <v>53</v>
      </c>
      <c r="G55" s="82">
        <v>12</v>
      </c>
      <c r="H55" s="82" t="s">
        <v>47</v>
      </c>
      <c r="I55" s="82">
        <v>2023</v>
      </c>
      <c r="J55" s="82">
        <v>2024</v>
      </c>
      <c r="K55" s="82" t="s">
        <v>209</v>
      </c>
      <c r="L55" s="82" t="s">
        <v>55</v>
      </c>
      <c r="M55" s="130"/>
      <c r="N55" s="82" t="s">
        <v>47</v>
      </c>
      <c r="O55" s="82" t="s">
        <v>48</v>
      </c>
      <c r="P55" s="83" t="s">
        <v>56</v>
      </c>
      <c r="Q55" s="131" t="s">
        <v>199</v>
      </c>
      <c r="R55" s="83">
        <v>3</v>
      </c>
      <c r="S55" s="82" t="s">
        <v>47</v>
      </c>
      <c r="T55" s="82" t="s">
        <v>47</v>
      </c>
      <c r="U55" s="170">
        <v>0</v>
      </c>
      <c r="V55" s="170">
        <v>585000</v>
      </c>
      <c r="W55" s="170">
        <v>0</v>
      </c>
      <c r="X55" s="170">
        <v>585000</v>
      </c>
      <c r="Y55" s="132" t="s">
        <v>47</v>
      </c>
      <c r="Z55" s="132" t="s">
        <v>47</v>
      </c>
      <c r="AA55" s="324">
        <v>226120</v>
      </c>
      <c r="AB55" s="325" t="s">
        <v>58</v>
      </c>
      <c r="AC55" s="170"/>
      <c r="AD55" s="170"/>
      <c r="AE55" s="170">
        <v>585000</v>
      </c>
      <c r="AF55" s="170"/>
      <c r="AG55" s="170"/>
      <c r="AH55" s="170"/>
      <c r="AI55" s="170"/>
      <c r="AJ55" s="170"/>
      <c r="AK55" s="170"/>
      <c r="AL55" s="170"/>
      <c r="AM55" s="170"/>
      <c r="AN55" s="170"/>
      <c r="AO55" s="170"/>
      <c r="AP55" s="83"/>
      <c r="AQ55" s="73" t="s">
        <v>210</v>
      </c>
      <c r="AR55" s="82" t="s">
        <v>51</v>
      </c>
    </row>
    <row r="56" spans="1:45" ht="101.25" customHeight="1" x14ac:dyDescent="0.25">
      <c r="A56" s="298" t="s">
        <v>653</v>
      </c>
      <c r="B56" s="217" t="s">
        <v>931</v>
      </c>
      <c r="C56" s="101" t="s">
        <v>43</v>
      </c>
      <c r="D56" s="113" t="s">
        <v>1364</v>
      </c>
      <c r="E56" s="73" t="s">
        <v>211</v>
      </c>
      <c r="F56" s="101" t="s">
        <v>53</v>
      </c>
      <c r="G56" s="82">
        <v>12</v>
      </c>
      <c r="H56" s="82" t="s">
        <v>47</v>
      </c>
      <c r="I56" s="82">
        <v>2023</v>
      </c>
      <c r="J56" s="82">
        <v>2023</v>
      </c>
      <c r="K56" s="82" t="s">
        <v>209</v>
      </c>
      <c r="L56" s="82" t="s">
        <v>55</v>
      </c>
      <c r="M56" s="130"/>
      <c r="N56" s="82" t="s">
        <v>47</v>
      </c>
      <c r="O56" s="82" t="s">
        <v>48</v>
      </c>
      <c r="P56" s="83" t="s">
        <v>56</v>
      </c>
      <c r="Q56" s="131" t="s">
        <v>199</v>
      </c>
      <c r="R56" s="83">
        <v>3</v>
      </c>
      <c r="S56" s="82" t="s">
        <v>47</v>
      </c>
      <c r="T56" s="82" t="s">
        <v>47</v>
      </c>
      <c r="U56" s="170">
        <v>585000</v>
      </c>
      <c r="V56" s="170">
        <v>0</v>
      </c>
      <c r="W56" s="170">
        <v>0</v>
      </c>
      <c r="X56" s="170">
        <v>585000</v>
      </c>
      <c r="Y56" s="132" t="s">
        <v>47</v>
      </c>
      <c r="Z56" s="132" t="s">
        <v>47</v>
      </c>
      <c r="AA56" s="324">
        <v>226120</v>
      </c>
      <c r="AB56" s="325" t="s">
        <v>58</v>
      </c>
      <c r="AC56" s="170"/>
      <c r="AD56" s="170"/>
      <c r="AE56" s="170">
        <v>585000</v>
      </c>
      <c r="AF56" s="170"/>
      <c r="AG56" s="170"/>
      <c r="AH56" s="170"/>
      <c r="AI56" s="170"/>
      <c r="AJ56" s="170"/>
      <c r="AK56" s="170"/>
      <c r="AL56" s="170"/>
      <c r="AM56" s="170"/>
      <c r="AN56" s="170"/>
      <c r="AO56" s="170"/>
      <c r="AP56" s="83"/>
      <c r="AQ56" s="73" t="s">
        <v>210</v>
      </c>
      <c r="AR56" s="82" t="s">
        <v>51</v>
      </c>
    </row>
    <row r="57" spans="1:45" ht="101.25" customHeight="1" x14ac:dyDescent="0.25">
      <c r="A57" s="298" t="s">
        <v>654</v>
      </c>
      <c r="B57" s="217" t="s">
        <v>932</v>
      </c>
      <c r="C57" s="101" t="s">
        <v>43</v>
      </c>
      <c r="D57" s="113" t="s">
        <v>1364</v>
      </c>
      <c r="E57" s="73" t="s">
        <v>212</v>
      </c>
      <c r="F57" s="101" t="s">
        <v>53</v>
      </c>
      <c r="G57" s="82">
        <v>12</v>
      </c>
      <c r="H57" s="82" t="s">
        <v>47</v>
      </c>
      <c r="I57" s="82">
        <v>2023</v>
      </c>
      <c r="J57" s="82">
        <v>2023</v>
      </c>
      <c r="K57" s="82" t="s">
        <v>213</v>
      </c>
      <c r="L57" s="82" t="s">
        <v>55</v>
      </c>
      <c r="M57" s="130"/>
      <c r="N57" s="82" t="s">
        <v>47</v>
      </c>
      <c r="O57" s="82" t="s">
        <v>48</v>
      </c>
      <c r="P57" s="83" t="s">
        <v>56</v>
      </c>
      <c r="Q57" s="131" t="s">
        <v>199</v>
      </c>
      <c r="R57" s="83">
        <v>3</v>
      </c>
      <c r="S57" s="82" t="s">
        <v>47</v>
      </c>
      <c r="T57" s="82" t="s">
        <v>47</v>
      </c>
      <c r="U57" s="170">
        <v>585000</v>
      </c>
      <c r="V57" s="170">
        <v>0</v>
      </c>
      <c r="W57" s="170">
        <v>0</v>
      </c>
      <c r="X57" s="170">
        <v>585000</v>
      </c>
      <c r="Y57" s="132" t="s">
        <v>47</v>
      </c>
      <c r="Z57" s="132" t="s">
        <v>47</v>
      </c>
      <c r="AA57" s="324">
        <v>226120</v>
      </c>
      <c r="AB57" s="325" t="s">
        <v>58</v>
      </c>
      <c r="AC57" s="170"/>
      <c r="AD57" s="170"/>
      <c r="AE57" s="170"/>
      <c r="AF57" s="170"/>
      <c r="AG57" s="170">
        <v>585000</v>
      </c>
      <c r="AH57" s="170"/>
      <c r="AI57" s="170"/>
      <c r="AJ57" s="170"/>
      <c r="AK57" s="170"/>
      <c r="AL57" s="170"/>
      <c r="AM57" s="170"/>
      <c r="AN57" s="170"/>
      <c r="AO57" s="170"/>
      <c r="AP57" s="83"/>
      <c r="AQ57" s="73" t="s">
        <v>214</v>
      </c>
      <c r="AR57" s="82" t="s">
        <v>51</v>
      </c>
    </row>
    <row r="58" spans="1:45" ht="161.25" customHeight="1" x14ac:dyDescent="0.25">
      <c r="A58" s="298" t="s">
        <v>655</v>
      </c>
      <c r="B58" s="217" t="s">
        <v>933</v>
      </c>
      <c r="C58" s="101" t="s">
        <v>43</v>
      </c>
      <c r="D58" s="113" t="s">
        <v>1364</v>
      </c>
      <c r="E58" s="73" t="s">
        <v>215</v>
      </c>
      <c r="F58" s="101" t="s">
        <v>53</v>
      </c>
      <c r="G58" s="82">
        <v>12</v>
      </c>
      <c r="H58" s="82" t="s">
        <v>47</v>
      </c>
      <c r="I58" s="82">
        <v>2023</v>
      </c>
      <c r="J58" s="82">
        <v>2023</v>
      </c>
      <c r="K58" s="82" t="s">
        <v>216</v>
      </c>
      <c r="L58" s="82" t="s">
        <v>55</v>
      </c>
      <c r="M58" s="130"/>
      <c r="N58" s="82" t="s">
        <v>47</v>
      </c>
      <c r="O58" s="82" t="s">
        <v>48</v>
      </c>
      <c r="P58" s="83" t="s">
        <v>56</v>
      </c>
      <c r="Q58" s="131" t="s">
        <v>199</v>
      </c>
      <c r="R58" s="83">
        <v>3</v>
      </c>
      <c r="S58" s="82" t="s">
        <v>47</v>
      </c>
      <c r="T58" s="82" t="s">
        <v>47</v>
      </c>
      <c r="U58" s="170">
        <v>585000</v>
      </c>
      <c r="V58" s="170">
        <v>0</v>
      </c>
      <c r="W58" s="170">
        <v>0</v>
      </c>
      <c r="X58" s="170">
        <v>585000</v>
      </c>
      <c r="Y58" s="132" t="s">
        <v>47</v>
      </c>
      <c r="Z58" s="132" t="s">
        <v>47</v>
      </c>
      <c r="AA58" s="324">
        <v>226120</v>
      </c>
      <c r="AB58" s="325" t="s">
        <v>58</v>
      </c>
      <c r="AC58" s="170"/>
      <c r="AD58" s="170"/>
      <c r="AE58" s="170"/>
      <c r="AF58" s="170"/>
      <c r="AG58" s="170">
        <v>585000</v>
      </c>
      <c r="AH58" s="170"/>
      <c r="AI58" s="170"/>
      <c r="AJ58" s="170"/>
      <c r="AK58" s="170"/>
      <c r="AL58" s="170"/>
      <c r="AM58" s="170"/>
      <c r="AN58" s="170"/>
      <c r="AO58" s="170"/>
      <c r="AP58" s="83"/>
      <c r="AQ58" s="73" t="s">
        <v>217</v>
      </c>
      <c r="AR58" s="82" t="s">
        <v>51</v>
      </c>
    </row>
    <row r="59" spans="1:45" ht="108.75" customHeight="1" x14ac:dyDescent="0.25">
      <c r="A59" s="298" t="s">
        <v>656</v>
      </c>
      <c r="B59" s="217" t="s">
        <v>934</v>
      </c>
      <c r="C59" s="101" t="s">
        <v>43</v>
      </c>
      <c r="D59" s="113" t="s">
        <v>1364</v>
      </c>
      <c r="E59" s="73" t="s">
        <v>218</v>
      </c>
      <c r="F59" s="101" t="s">
        <v>53</v>
      </c>
      <c r="G59" s="82">
        <v>12</v>
      </c>
      <c r="H59" s="82" t="s">
        <v>47</v>
      </c>
      <c r="I59" s="82">
        <v>2023</v>
      </c>
      <c r="J59" s="82">
        <v>2023</v>
      </c>
      <c r="K59" s="82" t="s">
        <v>219</v>
      </c>
      <c r="L59" s="82" t="s">
        <v>55</v>
      </c>
      <c r="M59" s="130"/>
      <c r="N59" s="82" t="s">
        <v>47</v>
      </c>
      <c r="O59" s="82" t="s">
        <v>48</v>
      </c>
      <c r="P59" s="83" t="s">
        <v>56</v>
      </c>
      <c r="Q59" s="131" t="s">
        <v>199</v>
      </c>
      <c r="R59" s="83">
        <v>3</v>
      </c>
      <c r="S59" s="82" t="s">
        <v>47</v>
      </c>
      <c r="T59" s="82" t="s">
        <v>47</v>
      </c>
      <c r="U59" s="170">
        <v>585000</v>
      </c>
      <c r="V59" s="170">
        <v>0</v>
      </c>
      <c r="W59" s="170">
        <v>0</v>
      </c>
      <c r="X59" s="170">
        <v>585000</v>
      </c>
      <c r="Y59" s="132" t="s">
        <v>47</v>
      </c>
      <c r="Z59" s="132" t="s">
        <v>47</v>
      </c>
      <c r="AA59" s="324">
        <v>226120</v>
      </c>
      <c r="AB59" s="325" t="s">
        <v>58</v>
      </c>
      <c r="AC59" s="170"/>
      <c r="AD59" s="170"/>
      <c r="AE59" s="170"/>
      <c r="AF59" s="170"/>
      <c r="AG59" s="170"/>
      <c r="AH59" s="170"/>
      <c r="AI59" s="170"/>
      <c r="AJ59" s="170">
        <v>585000</v>
      </c>
      <c r="AK59" s="170"/>
      <c r="AL59" s="170"/>
      <c r="AM59" s="170"/>
      <c r="AN59" s="170"/>
      <c r="AO59" s="170"/>
      <c r="AP59" s="83"/>
      <c r="AQ59" s="73" t="s">
        <v>220</v>
      </c>
      <c r="AR59" s="82" t="s">
        <v>51</v>
      </c>
    </row>
    <row r="60" spans="1:45" ht="101.25" customHeight="1" x14ac:dyDescent="0.25">
      <c r="A60" s="298" t="s">
        <v>657</v>
      </c>
      <c r="B60" s="217" t="s">
        <v>935</v>
      </c>
      <c r="C60" s="101" t="s">
        <v>43</v>
      </c>
      <c r="D60" s="113" t="s">
        <v>1364</v>
      </c>
      <c r="E60" s="73" t="s">
        <v>221</v>
      </c>
      <c r="F60" s="101" t="s">
        <v>53</v>
      </c>
      <c r="G60" s="82">
        <v>12</v>
      </c>
      <c r="H60" s="82" t="s">
        <v>47</v>
      </c>
      <c r="I60" s="82">
        <v>2023</v>
      </c>
      <c r="J60" s="82">
        <v>2023</v>
      </c>
      <c r="K60" s="82" t="s">
        <v>222</v>
      </c>
      <c r="L60" s="82" t="s">
        <v>55</v>
      </c>
      <c r="M60" s="130"/>
      <c r="N60" s="82" t="s">
        <v>47</v>
      </c>
      <c r="O60" s="82" t="s">
        <v>48</v>
      </c>
      <c r="P60" s="83" t="s">
        <v>56</v>
      </c>
      <c r="Q60" s="131" t="s">
        <v>199</v>
      </c>
      <c r="R60" s="83">
        <v>3</v>
      </c>
      <c r="S60" s="82" t="s">
        <v>47</v>
      </c>
      <c r="T60" s="82" t="s">
        <v>47</v>
      </c>
      <c r="U60" s="170">
        <v>585000</v>
      </c>
      <c r="V60" s="170">
        <v>0</v>
      </c>
      <c r="W60" s="170">
        <v>0</v>
      </c>
      <c r="X60" s="170">
        <v>585000</v>
      </c>
      <c r="Y60" s="132" t="s">
        <v>47</v>
      </c>
      <c r="Z60" s="132" t="s">
        <v>47</v>
      </c>
      <c r="AA60" s="324">
        <v>226120</v>
      </c>
      <c r="AB60" s="325" t="s">
        <v>58</v>
      </c>
      <c r="AC60" s="170"/>
      <c r="AD60" s="170"/>
      <c r="AE60" s="170"/>
      <c r="AF60" s="170"/>
      <c r="AG60" s="170"/>
      <c r="AH60" s="170"/>
      <c r="AI60" s="170"/>
      <c r="AJ60" s="170">
        <v>585000</v>
      </c>
      <c r="AK60" s="170"/>
      <c r="AL60" s="170"/>
      <c r="AM60" s="170"/>
      <c r="AN60" s="170"/>
      <c r="AO60" s="170"/>
      <c r="AP60" s="83"/>
      <c r="AQ60" s="73" t="s">
        <v>223</v>
      </c>
      <c r="AR60" s="82" t="s">
        <v>51</v>
      </c>
    </row>
    <row r="61" spans="1:45" ht="101.25" customHeight="1" x14ac:dyDescent="0.25">
      <c r="A61" s="298" t="s">
        <v>658</v>
      </c>
      <c r="B61" s="217" t="s">
        <v>936</v>
      </c>
      <c r="C61" s="101" t="s">
        <v>43</v>
      </c>
      <c r="D61" s="113" t="s">
        <v>1364</v>
      </c>
      <c r="E61" s="73" t="s">
        <v>227</v>
      </c>
      <c r="F61" s="101" t="s">
        <v>53</v>
      </c>
      <c r="G61" s="82">
        <v>12</v>
      </c>
      <c r="H61" s="82" t="s">
        <v>47</v>
      </c>
      <c r="I61" s="82">
        <v>2023</v>
      </c>
      <c r="J61" s="82">
        <v>2023</v>
      </c>
      <c r="K61" s="82" t="s">
        <v>228</v>
      </c>
      <c r="L61" s="82" t="s">
        <v>55</v>
      </c>
      <c r="M61" s="130"/>
      <c r="N61" s="82" t="s">
        <v>47</v>
      </c>
      <c r="O61" s="82" t="s">
        <v>48</v>
      </c>
      <c r="P61" s="83" t="s">
        <v>56</v>
      </c>
      <c r="Q61" s="131" t="s">
        <v>199</v>
      </c>
      <c r="R61" s="83">
        <v>3</v>
      </c>
      <c r="S61" s="82" t="s">
        <v>47</v>
      </c>
      <c r="T61" s="82" t="s">
        <v>47</v>
      </c>
      <c r="U61" s="170">
        <v>607000</v>
      </c>
      <c r="V61" s="170">
        <v>0</v>
      </c>
      <c r="W61" s="170">
        <v>0</v>
      </c>
      <c r="X61" s="170">
        <v>607000</v>
      </c>
      <c r="Y61" s="132" t="s">
        <v>47</v>
      </c>
      <c r="Z61" s="132" t="s">
        <v>47</v>
      </c>
      <c r="AA61" s="324">
        <v>226120</v>
      </c>
      <c r="AB61" s="325" t="s">
        <v>58</v>
      </c>
      <c r="AC61" s="170"/>
      <c r="AD61" s="170">
        <v>607000</v>
      </c>
      <c r="AE61" s="170"/>
      <c r="AF61" s="170"/>
      <c r="AG61" s="170"/>
      <c r="AH61" s="170"/>
      <c r="AI61" s="170"/>
      <c r="AJ61" s="170"/>
      <c r="AK61" s="170"/>
      <c r="AL61" s="170"/>
      <c r="AM61" s="170"/>
      <c r="AN61" s="170"/>
      <c r="AO61" s="170"/>
      <c r="AP61" s="83"/>
      <c r="AQ61" s="73" t="s">
        <v>229</v>
      </c>
      <c r="AR61" s="82" t="s">
        <v>51</v>
      </c>
    </row>
    <row r="62" spans="1:45" ht="101.25" customHeight="1" x14ac:dyDescent="0.25">
      <c r="A62" s="298" t="s">
        <v>659</v>
      </c>
      <c r="B62" s="217" t="s">
        <v>937</v>
      </c>
      <c r="C62" s="101" t="s">
        <v>43</v>
      </c>
      <c r="D62" s="113" t="s">
        <v>1364</v>
      </c>
      <c r="E62" s="73" t="s">
        <v>230</v>
      </c>
      <c r="F62" s="101" t="s">
        <v>53</v>
      </c>
      <c r="G62" s="82">
        <v>12</v>
      </c>
      <c r="H62" s="82" t="s">
        <v>47</v>
      </c>
      <c r="I62" s="82">
        <v>2023</v>
      </c>
      <c r="J62" s="82">
        <v>2023</v>
      </c>
      <c r="K62" s="82" t="s">
        <v>231</v>
      </c>
      <c r="L62" s="82" t="s">
        <v>55</v>
      </c>
      <c r="M62" s="130"/>
      <c r="N62" s="82" t="s">
        <v>47</v>
      </c>
      <c r="O62" s="82" t="s">
        <v>48</v>
      </c>
      <c r="P62" s="83" t="s">
        <v>56</v>
      </c>
      <c r="Q62" s="131" t="s">
        <v>199</v>
      </c>
      <c r="R62" s="83">
        <v>3</v>
      </c>
      <c r="S62" s="82" t="s">
        <v>47</v>
      </c>
      <c r="T62" s="82" t="s">
        <v>47</v>
      </c>
      <c r="U62" s="170">
        <v>607000</v>
      </c>
      <c r="V62" s="170">
        <v>0</v>
      </c>
      <c r="W62" s="170">
        <v>0</v>
      </c>
      <c r="X62" s="170">
        <v>607000</v>
      </c>
      <c r="Y62" s="132" t="s">
        <v>47</v>
      </c>
      <c r="Z62" s="132" t="s">
        <v>47</v>
      </c>
      <c r="AA62" s="324">
        <v>226120</v>
      </c>
      <c r="AB62" s="325" t="s">
        <v>58</v>
      </c>
      <c r="AC62" s="170"/>
      <c r="AD62" s="170"/>
      <c r="AE62" s="170"/>
      <c r="AF62" s="170"/>
      <c r="AG62" s="170"/>
      <c r="AH62" s="170"/>
      <c r="AI62" s="170"/>
      <c r="AJ62" s="170">
        <v>607000</v>
      </c>
      <c r="AK62" s="170"/>
      <c r="AL62" s="170"/>
      <c r="AM62" s="170"/>
      <c r="AN62" s="170"/>
      <c r="AO62" s="170"/>
      <c r="AP62" s="83"/>
      <c r="AQ62" s="73" t="s">
        <v>232</v>
      </c>
      <c r="AR62" s="82" t="s">
        <v>51</v>
      </c>
    </row>
    <row r="63" spans="1:45" ht="101.25" customHeight="1" x14ac:dyDescent="0.25">
      <c r="A63" s="298" t="s">
        <v>660</v>
      </c>
      <c r="B63" s="217" t="s">
        <v>938</v>
      </c>
      <c r="C63" s="101" t="s">
        <v>43</v>
      </c>
      <c r="D63" s="113" t="s">
        <v>1364</v>
      </c>
      <c r="E63" s="73" t="s">
        <v>233</v>
      </c>
      <c r="F63" s="101" t="s">
        <v>53</v>
      </c>
      <c r="G63" s="82">
        <v>12</v>
      </c>
      <c r="H63" s="82" t="s">
        <v>47</v>
      </c>
      <c r="I63" s="82">
        <v>2023</v>
      </c>
      <c r="J63" s="82">
        <v>2023</v>
      </c>
      <c r="K63" s="82" t="s">
        <v>234</v>
      </c>
      <c r="L63" s="82" t="s">
        <v>55</v>
      </c>
      <c r="M63" s="130"/>
      <c r="N63" s="82" t="s">
        <v>47</v>
      </c>
      <c r="O63" s="82" t="s">
        <v>48</v>
      </c>
      <c r="P63" s="82" t="s">
        <v>56</v>
      </c>
      <c r="Q63" s="131" t="s">
        <v>199</v>
      </c>
      <c r="R63" s="83">
        <v>3</v>
      </c>
      <c r="S63" s="82" t="s">
        <v>47</v>
      </c>
      <c r="T63" s="82" t="s">
        <v>47</v>
      </c>
      <c r="U63" s="170">
        <v>612500</v>
      </c>
      <c r="V63" s="170">
        <v>0</v>
      </c>
      <c r="W63" s="170">
        <v>0</v>
      </c>
      <c r="X63" s="170">
        <v>612500</v>
      </c>
      <c r="Y63" s="132" t="s">
        <v>47</v>
      </c>
      <c r="Z63" s="132" t="s">
        <v>47</v>
      </c>
      <c r="AA63" s="324">
        <v>226120</v>
      </c>
      <c r="AB63" s="325" t="s">
        <v>58</v>
      </c>
      <c r="AC63" s="310"/>
      <c r="AD63" s="310"/>
      <c r="AE63" s="310"/>
      <c r="AF63" s="310"/>
      <c r="AG63" s="310"/>
      <c r="AH63" s="310"/>
      <c r="AI63" s="310"/>
      <c r="AJ63" s="170">
        <v>612500</v>
      </c>
      <c r="AK63" s="170"/>
      <c r="AL63" s="170"/>
      <c r="AM63" s="170"/>
      <c r="AN63" s="170"/>
      <c r="AO63" s="170"/>
      <c r="AP63" s="83"/>
      <c r="AQ63" s="73" t="s">
        <v>235</v>
      </c>
      <c r="AR63" s="82" t="s">
        <v>51</v>
      </c>
    </row>
    <row r="64" spans="1:45" ht="101.25" customHeight="1" x14ac:dyDescent="0.25">
      <c r="A64" s="298" t="s">
        <v>661</v>
      </c>
      <c r="B64" s="217" t="s">
        <v>939</v>
      </c>
      <c r="C64" s="101" t="s">
        <v>43</v>
      </c>
      <c r="D64" s="113" t="s">
        <v>1364</v>
      </c>
      <c r="E64" s="73" t="s">
        <v>236</v>
      </c>
      <c r="F64" s="101" t="s">
        <v>53</v>
      </c>
      <c r="G64" s="82">
        <v>12</v>
      </c>
      <c r="H64" s="82" t="s">
        <v>47</v>
      </c>
      <c r="I64" s="82">
        <v>2023</v>
      </c>
      <c r="J64" s="82">
        <v>2023</v>
      </c>
      <c r="K64" s="82" t="s">
        <v>237</v>
      </c>
      <c r="L64" s="82" t="s">
        <v>55</v>
      </c>
      <c r="M64" s="130"/>
      <c r="N64" s="82" t="s">
        <v>47</v>
      </c>
      <c r="O64" s="82" t="s">
        <v>48</v>
      </c>
      <c r="P64" s="82" t="s">
        <v>56</v>
      </c>
      <c r="Q64" s="131" t="s">
        <v>199</v>
      </c>
      <c r="R64" s="83">
        <v>3</v>
      </c>
      <c r="S64" s="82" t="s">
        <v>47</v>
      </c>
      <c r="T64" s="82" t="s">
        <v>47</v>
      </c>
      <c r="U64" s="170">
        <v>618000</v>
      </c>
      <c r="V64" s="170">
        <v>0</v>
      </c>
      <c r="W64" s="170">
        <v>0</v>
      </c>
      <c r="X64" s="170">
        <v>618000</v>
      </c>
      <c r="Y64" s="132" t="s">
        <v>47</v>
      </c>
      <c r="Z64" s="132" t="s">
        <v>47</v>
      </c>
      <c r="AA64" s="324">
        <v>226120</v>
      </c>
      <c r="AB64" s="325" t="s">
        <v>58</v>
      </c>
      <c r="AC64" s="170">
        <v>618000</v>
      </c>
      <c r="AD64" s="310"/>
      <c r="AE64" s="310"/>
      <c r="AF64" s="310"/>
      <c r="AG64" s="310"/>
      <c r="AH64" s="310"/>
      <c r="AI64" s="310"/>
      <c r="AJ64" s="310"/>
      <c r="AK64" s="310"/>
      <c r="AL64" s="310"/>
      <c r="AM64" s="310"/>
      <c r="AN64" s="310"/>
      <c r="AO64" s="310"/>
      <c r="AP64" s="83"/>
      <c r="AQ64" s="73" t="s">
        <v>238</v>
      </c>
      <c r="AR64" s="82" t="s">
        <v>51</v>
      </c>
    </row>
    <row r="65" spans="1:53" ht="139.5" customHeight="1" x14ac:dyDescent="0.25">
      <c r="A65" s="298" t="s">
        <v>662</v>
      </c>
      <c r="B65" s="217" t="s">
        <v>940</v>
      </c>
      <c r="C65" s="101" t="s">
        <v>43</v>
      </c>
      <c r="D65" s="113" t="s">
        <v>1364</v>
      </c>
      <c r="E65" s="73" t="s">
        <v>239</v>
      </c>
      <c r="F65" s="101" t="s">
        <v>53</v>
      </c>
      <c r="G65" s="82">
        <v>12</v>
      </c>
      <c r="H65" s="82" t="s">
        <v>47</v>
      </c>
      <c r="I65" s="82">
        <v>2023</v>
      </c>
      <c r="J65" s="82">
        <v>2024</v>
      </c>
      <c r="K65" s="82" t="s">
        <v>240</v>
      </c>
      <c r="L65" s="82" t="s">
        <v>55</v>
      </c>
      <c r="M65" s="130"/>
      <c r="N65" s="82" t="s">
        <v>47</v>
      </c>
      <c r="O65" s="82" t="s">
        <v>48</v>
      </c>
      <c r="P65" s="82" t="s">
        <v>56</v>
      </c>
      <c r="Q65" s="131" t="s">
        <v>241</v>
      </c>
      <c r="R65" s="83">
        <v>3</v>
      </c>
      <c r="S65" s="82" t="s">
        <v>47</v>
      </c>
      <c r="T65" s="82" t="s">
        <v>47</v>
      </c>
      <c r="U65" s="170">
        <v>0</v>
      </c>
      <c r="V65" s="170">
        <v>648000</v>
      </c>
      <c r="W65" s="170">
        <v>0</v>
      </c>
      <c r="X65" s="170">
        <v>648000</v>
      </c>
      <c r="Y65" s="132" t="s">
        <v>47</v>
      </c>
      <c r="Z65" s="132" t="s">
        <v>47</v>
      </c>
      <c r="AA65" s="324">
        <v>226120</v>
      </c>
      <c r="AB65" s="325" t="s">
        <v>58</v>
      </c>
      <c r="AC65" s="170"/>
      <c r="AD65" s="170"/>
      <c r="AE65" s="170"/>
      <c r="AF65" s="170">
        <v>648000</v>
      </c>
      <c r="AG65" s="170"/>
      <c r="AH65" s="170"/>
      <c r="AI65" s="170"/>
      <c r="AJ65" s="170"/>
      <c r="AK65" s="170"/>
      <c r="AL65" s="170"/>
      <c r="AM65" s="170"/>
      <c r="AN65" s="170"/>
      <c r="AO65" s="170"/>
      <c r="AP65" s="83"/>
      <c r="AQ65" s="73" t="s">
        <v>242</v>
      </c>
      <c r="AR65" s="82" t="s">
        <v>51</v>
      </c>
    </row>
    <row r="66" spans="1:53" ht="139.5" customHeight="1" x14ac:dyDescent="0.25">
      <c r="A66" s="298" t="s">
        <v>663</v>
      </c>
      <c r="B66" s="217" t="s">
        <v>941</v>
      </c>
      <c r="C66" s="101" t="s">
        <v>43</v>
      </c>
      <c r="D66" s="113" t="s">
        <v>1364</v>
      </c>
      <c r="E66" s="73" t="s">
        <v>243</v>
      </c>
      <c r="F66" s="101" t="s">
        <v>53</v>
      </c>
      <c r="G66" s="82">
        <v>12</v>
      </c>
      <c r="H66" s="82" t="s">
        <v>47</v>
      </c>
      <c r="I66" s="82">
        <v>2023</v>
      </c>
      <c r="J66" s="82">
        <v>2023</v>
      </c>
      <c r="K66" s="82" t="s">
        <v>244</v>
      </c>
      <c r="L66" s="82" t="s">
        <v>55</v>
      </c>
      <c r="M66" s="130"/>
      <c r="N66" s="82" t="s">
        <v>47</v>
      </c>
      <c r="O66" s="82" t="s">
        <v>48</v>
      </c>
      <c r="P66" s="82" t="s">
        <v>56</v>
      </c>
      <c r="Q66" s="131" t="s">
        <v>241</v>
      </c>
      <c r="R66" s="83">
        <v>3</v>
      </c>
      <c r="S66" s="82" t="s">
        <v>47</v>
      </c>
      <c r="T66" s="82" t="s">
        <v>47</v>
      </c>
      <c r="U66" s="170">
        <v>648000</v>
      </c>
      <c r="V66" s="170">
        <v>0</v>
      </c>
      <c r="W66" s="170">
        <v>0</v>
      </c>
      <c r="X66" s="170">
        <v>648000</v>
      </c>
      <c r="Y66" s="132" t="s">
        <v>47</v>
      </c>
      <c r="Z66" s="132" t="s">
        <v>47</v>
      </c>
      <c r="AA66" s="324">
        <v>226120</v>
      </c>
      <c r="AB66" s="325" t="s">
        <v>58</v>
      </c>
      <c r="AC66" s="170"/>
      <c r="AD66" s="170"/>
      <c r="AE66" s="170"/>
      <c r="AF66" s="170"/>
      <c r="AG66" s="170"/>
      <c r="AH66" s="170"/>
      <c r="AI66" s="170"/>
      <c r="AJ66" s="170">
        <v>648000</v>
      </c>
      <c r="AK66" s="170"/>
      <c r="AL66" s="170"/>
      <c r="AM66" s="170"/>
      <c r="AN66" s="170"/>
      <c r="AO66" s="170"/>
      <c r="AP66" s="83"/>
      <c r="AQ66" s="73" t="s">
        <v>245</v>
      </c>
      <c r="AR66" s="82" t="s">
        <v>51</v>
      </c>
      <c r="AS66" s="151"/>
    </row>
    <row r="67" spans="1:53" s="293" customFormat="1" ht="72" customHeight="1" x14ac:dyDescent="0.25">
      <c r="A67" s="298" t="s">
        <v>664</v>
      </c>
      <c r="B67" s="217" t="s">
        <v>942</v>
      </c>
      <c r="C67" s="101" t="s">
        <v>43</v>
      </c>
      <c r="D67" s="120" t="s">
        <v>1193</v>
      </c>
      <c r="E67" s="73" t="s">
        <v>246</v>
      </c>
      <c r="F67" s="101" t="s">
        <v>146</v>
      </c>
      <c r="G67" s="82">
        <v>12</v>
      </c>
      <c r="H67" s="82" t="s">
        <v>45</v>
      </c>
      <c r="I67" s="82">
        <v>2023</v>
      </c>
      <c r="J67" s="82">
        <v>2023</v>
      </c>
      <c r="K67" s="82" t="s">
        <v>47</v>
      </c>
      <c r="L67" s="82" t="s">
        <v>47</v>
      </c>
      <c r="M67" s="82"/>
      <c r="N67" s="82" t="s">
        <v>45</v>
      </c>
      <c r="O67" s="82" t="s">
        <v>48</v>
      </c>
      <c r="P67" s="82" t="s">
        <v>56</v>
      </c>
      <c r="Q67" s="82">
        <v>33141121</v>
      </c>
      <c r="R67" s="83">
        <v>1</v>
      </c>
      <c r="S67" s="82" t="s">
        <v>47</v>
      </c>
      <c r="T67" s="82" t="s">
        <v>47</v>
      </c>
      <c r="U67" s="301">
        <v>350000</v>
      </c>
      <c r="V67" s="170">
        <v>300000</v>
      </c>
      <c r="W67" s="170">
        <v>0</v>
      </c>
      <c r="X67" s="170">
        <v>650000</v>
      </c>
      <c r="Y67" s="84">
        <v>0</v>
      </c>
      <c r="Z67" s="134"/>
      <c r="AA67" s="326"/>
      <c r="AB67" s="325"/>
      <c r="AC67" s="170">
        <v>44178.81</v>
      </c>
      <c r="AD67" s="170">
        <v>40797.379999999997</v>
      </c>
      <c r="AE67" s="170">
        <v>77973.490000000005</v>
      </c>
      <c r="AF67" s="170">
        <v>9161.39</v>
      </c>
      <c r="AG67" s="170">
        <v>34487.78</v>
      </c>
      <c r="AH67" s="170">
        <v>19973.96</v>
      </c>
      <c r="AI67" s="170">
        <v>26573.88</v>
      </c>
      <c r="AJ67" s="170">
        <v>96853.33</v>
      </c>
      <c r="AK67" s="170"/>
      <c r="AL67" s="170"/>
      <c r="AM67" s="170"/>
      <c r="AN67" s="170"/>
      <c r="AO67" s="170"/>
      <c r="AP67" s="83"/>
      <c r="AQ67" s="143"/>
      <c r="AR67" s="82" t="s">
        <v>50</v>
      </c>
      <c r="AS67" s="158"/>
      <c r="AT67" s="158"/>
      <c r="AU67" s="158"/>
      <c r="AV67" s="158"/>
      <c r="AW67" s="158"/>
      <c r="AX67" s="158"/>
      <c r="AY67" s="158"/>
      <c r="AZ67" s="158"/>
      <c r="BA67" s="158"/>
    </row>
    <row r="68" spans="1:53" s="293" customFormat="1" ht="69.75" customHeight="1" x14ac:dyDescent="0.25">
      <c r="A68" s="298" t="s">
        <v>665</v>
      </c>
      <c r="B68" s="217" t="s">
        <v>943</v>
      </c>
      <c r="C68" s="101" t="s">
        <v>43</v>
      </c>
      <c r="D68" s="120" t="s">
        <v>1193</v>
      </c>
      <c r="E68" s="73" t="s">
        <v>248</v>
      </c>
      <c r="F68" s="101" t="s">
        <v>93</v>
      </c>
      <c r="G68" s="82">
        <v>12</v>
      </c>
      <c r="H68" s="82" t="s">
        <v>45</v>
      </c>
      <c r="I68" s="82">
        <v>2023</v>
      </c>
      <c r="J68" s="82">
        <v>2023</v>
      </c>
      <c r="K68" s="82" t="s">
        <v>47</v>
      </c>
      <c r="L68" s="135" t="s">
        <v>47</v>
      </c>
      <c r="M68" s="130"/>
      <c r="N68" s="82" t="s">
        <v>45</v>
      </c>
      <c r="O68" s="82" t="s">
        <v>48</v>
      </c>
      <c r="P68" s="82" t="s">
        <v>56</v>
      </c>
      <c r="Q68" s="78" t="s">
        <v>91</v>
      </c>
      <c r="R68" s="83">
        <v>2</v>
      </c>
      <c r="S68" s="82" t="s">
        <v>47</v>
      </c>
      <c r="T68" s="82" t="s">
        <v>47</v>
      </c>
      <c r="U68" s="301">
        <v>676028.83</v>
      </c>
      <c r="V68" s="170">
        <v>0</v>
      </c>
      <c r="W68" s="170">
        <v>0</v>
      </c>
      <c r="X68" s="170">
        <v>676028.83</v>
      </c>
      <c r="Y68" s="84">
        <v>0</v>
      </c>
      <c r="Z68" s="85"/>
      <c r="AA68" s="326"/>
      <c r="AB68" s="325"/>
      <c r="AC68" s="170"/>
      <c r="AD68" s="170"/>
      <c r="AE68" s="170"/>
      <c r="AF68" s="170"/>
      <c r="AG68" s="170"/>
      <c r="AH68" s="170"/>
      <c r="AI68" s="170"/>
      <c r="AJ68" s="170">
        <v>676028.83</v>
      </c>
      <c r="AK68" s="170"/>
      <c r="AL68" s="170"/>
      <c r="AM68" s="170"/>
      <c r="AN68" s="170"/>
      <c r="AO68" s="170"/>
      <c r="AP68" s="83"/>
      <c r="AQ68" s="73"/>
      <c r="AR68" s="82" t="s">
        <v>50</v>
      </c>
      <c r="AS68" s="158"/>
      <c r="AT68" s="158"/>
      <c r="AU68" s="158"/>
      <c r="AV68" s="158"/>
      <c r="AW68" s="158"/>
      <c r="AX68" s="158"/>
      <c r="AY68" s="158"/>
      <c r="AZ68" s="158"/>
      <c r="BA68" s="158"/>
    </row>
    <row r="69" spans="1:53" ht="108" customHeight="1" x14ac:dyDescent="0.25">
      <c r="A69" s="298" t="s">
        <v>666</v>
      </c>
      <c r="B69" s="217" t="s">
        <v>944</v>
      </c>
      <c r="C69" s="101" t="s">
        <v>43</v>
      </c>
      <c r="D69" s="120" t="s">
        <v>1193</v>
      </c>
      <c r="E69" s="73" t="s">
        <v>249</v>
      </c>
      <c r="F69" s="101" t="s">
        <v>133</v>
      </c>
      <c r="G69" s="82">
        <v>12</v>
      </c>
      <c r="H69" s="82" t="s">
        <v>47</v>
      </c>
      <c r="I69" s="82">
        <v>2023</v>
      </c>
      <c r="J69" s="82">
        <v>2024</v>
      </c>
      <c r="K69" s="82" t="s">
        <v>47</v>
      </c>
      <c r="L69" s="82" t="s">
        <v>47</v>
      </c>
      <c r="M69" s="82"/>
      <c r="N69" s="82" t="s">
        <v>45</v>
      </c>
      <c r="O69" s="82" t="s">
        <v>48</v>
      </c>
      <c r="P69" s="82" t="s">
        <v>56</v>
      </c>
      <c r="Q69" s="78" t="s">
        <v>91</v>
      </c>
      <c r="R69" s="83">
        <v>2</v>
      </c>
      <c r="S69" s="82" t="s">
        <v>47</v>
      </c>
      <c r="T69" s="82" t="s">
        <v>47</v>
      </c>
      <c r="U69" s="301">
        <v>0</v>
      </c>
      <c r="V69" s="170">
        <v>694520</v>
      </c>
      <c r="W69" s="170">
        <v>0</v>
      </c>
      <c r="X69" s="170">
        <v>694520</v>
      </c>
      <c r="Y69" s="84">
        <v>0</v>
      </c>
      <c r="Z69" s="134"/>
      <c r="AA69" s="326"/>
      <c r="AB69" s="325"/>
      <c r="AC69" s="170"/>
      <c r="AD69" s="170"/>
      <c r="AE69" s="170"/>
      <c r="AF69" s="170"/>
      <c r="AG69" s="170"/>
      <c r="AH69" s="170"/>
      <c r="AI69" s="170"/>
      <c r="AJ69" s="170">
        <v>694520</v>
      </c>
      <c r="AK69" s="170"/>
      <c r="AL69" s="170"/>
      <c r="AM69" s="170"/>
      <c r="AN69" s="170"/>
      <c r="AO69" s="170"/>
      <c r="AP69" s="83"/>
      <c r="AQ69" s="73"/>
      <c r="AR69" s="82" t="s">
        <v>50</v>
      </c>
      <c r="AS69" s="161"/>
    </row>
    <row r="70" spans="1:53" ht="51" x14ac:dyDescent="0.25">
      <c r="A70" s="298" t="s">
        <v>667</v>
      </c>
      <c r="B70" s="217" t="s">
        <v>945</v>
      </c>
      <c r="C70" s="101" t="s">
        <v>43</v>
      </c>
      <c r="D70" s="113" t="s">
        <v>1364</v>
      </c>
      <c r="E70" s="73" t="s">
        <v>212</v>
      </c>
      <c r="F70" s="101" t="s">
        <v>226</v>
      </c>
      <c r="G70" s="82">
        <v>12</v>
      </c>
      <c r="H70" s="82" t="s">
        <v>47</v>
      </c>
      <c r="I70" s="82">
        <v>2023</v>
      </c>
      <c r="J70" s="82">
        <v>2023</v>
      </c>
      <c r="K70" s="82" t="s">
        <v>168</v>
      </c>
      <c r="L70" s="82" t="s">
        <v>47</v>
      </c>
      <c r="M70" s="130"/>
      <c r="N70" s="82" t="s">
        <v>47</v>
      </c>
      <c r="O70" s="82" t="s">
        <v>48</v>
      </c>
      <c r="P70" s="82" t="s">
        <v>56</v>
      </c>
      <c r="Q70" s="131" t="s">
        <v>199</v>
      </c>
      <c r="R70" s="83">
        <v>3</v>
      </c>
      <c r="S70" s="82" t="s">
        <v>47</v>
      </c>
      <c r="T70" s="82" t="s">
        <v>47</v>
      </c>
      <c r="U70" s="170">
        <v>730000</v>
      </c>
      <c r="V70" s="170">
        <v>0</v>
      </c>
      <c r="W70" s="170">
        <v>0</v>
      </c>
      <c r="X70" s="170">
        <v>730000</v>
      </c>
      <c r="Y70" s="132" t="s">
        <v>47</v>
      </c>
      <c r="Z70" s="132" t="s">
        <v>47</v>
      </c>
      <c r="AA70" s="324">
        <v>226120</v>
      </c>
      <c r="AB70" s="325" t="s">
        <v>58</v>
      </c>
      <c r="AC70" s="312"/>
      <c r="AD70" s="312"/>
      <c r="AE70" s="312"/>
      <c r="AF70" s="312"/>
      <c r="AG70" s="312">
        <v>730000</v>
      </c>
      <c r="AH70" s="312"/>
      <c r="AI70" s="312"/>
      <c r="AJ70" s="312"/>
      <c r="AK70" s="312"/>
      <c r="AL70" s="312"/>
      <c r="AM70" s="312"/>
      <c r="AN70" s="312"/>
      <c r="AO70" s="312"/>
      <c r="AP70" s="82"/>
      <c r="AQ70" s="73" t="s">
        <v>435</v>
      </c>
      <c r="AR70" s="82" t="s">
        <v>51</v>
      </c>
    </row>
    <row r="71" spans="1:53" ht="89.25" x14ac:dyDescent="0.25">
      <c r="A71" s="298" t="s">
        <v>668</v>
      </c>
      <c r="B71" s="217" t="s">
        <v>947</v>
      </c>
      <c r="C71" s="101" t="s">
        <v>43</v>
      </c>
      <c r="D71" s="120" t="s">
        <v>1192</v>
      </c>
      <c r="E71" s="73" t="s">
        <v>252</v>
      </c>
      <c r="F71" s="101" t="s">
        <v>1610</v>
      </c>
      <c r="G71" s="82">
        <v>36</v>
      </c>
      <c r="H71" s="82" t="s">
        <v>97</v>
      </c>
      <c r="I71" s="82">
        <v>2023</v>
      </c>
      <c r="J71" s="82">
        <v>2023</v>
      </c>
      <c r="K71" s="82"/>
      <c r="L71" s="82" t="s">
        <v>47</v>
      </c>
      <c r="M71" s="130"/>
      <c r="N71" s="82" t="s">
        <v>45</v>
      </c>
      <c r="O71" s="82" t="s">
        <v>48</v>
      </c>
      <c r="P71" s="82" t="s">
        <v>56</v>
      </c>
      <c r="Q71" s="142" t="s">
        <v>420</v>
      </c>
      <c r="R71" s="83">
        <v>3</v>
      </c>
      <c r="S71" s="82" t="s">
        <v>47</v>
      </c>
      <c r="T71" s="82" t="s">
        <v>47</v>
      </c>
      <c r="U71" s="301">
        <v>366666.66</v>
      </c>
      <c r="V71" s="170">
        <v>366666.66</v>
      </c>
      <c r="W71" s="170">
        <v>366666.66</v>
      </c>
      <c r="X71" s="170">
        <v>1100000</v>
      </c>
      <c r="Y71" s="84">
        <v>0</v>
      </c>
      <c r="Z71" s="134"/>
      <c r="AA71" s="326"/>
      <c r="AB71" s="325"/>
      <c r="AC71" s="170">
        <v>66666.67</v>
      </c>
      <c r="AD71" s="170">
        <v>33333.33</v>
      </c>
      <c r="AE71" s="170">
        <v>33333.33</v>
      </c>
      <c r="AF71" s="170">
        <v>11666.67</v>
      </c>
      <c r="AG71" s="170">
        <v>33333.33</v>
      </c>
      <c r="AH71" s="170">
        <v>20000</v>
      </c>
      <c r="AI71" s="170">
        <v>25000</v>
      </c>
      <c r="AJ71" s="170">
        <v>110000</v>
      </c>
      <c r="AK71" s="170">
        <v>33333.33</v>
      </c>
      <c r="AL71" s="170"/>
      <c r="AM71" s="170"/>
      <c r="AN71" s="170"/>
      <c r="AO71" s="170"/>
      <c r="AP71" s="84"/>
      <c r="AQ71" s="143"/>
      <c r="AR71" s="82" t="s">
        <v>50</v>
      </c>
    </row>
    <row r="72" spans="1:53" ht="89.25" x14ac:dyDescent="0.25">
      <c r="A72" s="298" t="s">
        <v>669</v>
      </c>
      <c r="B72" s="217" t="s">
        <v>948</v>
      </c>
      <c r="C72" s="101" t="s">
        <v>43</v>
      </c>
      <c r="D72" s="113" t="s">
        <v>1364</v>
      </c>
      <c r="E72" s="73" t="s">
        <v>253</v>
      </c>
      <c r="F72" s="101" t="s">
        <v>254</v>
      </c>
      <c r="G72" s="82">
        <v>12</v>
      </c>
      <c r="H72" s="82" t="s">
        <v>47</v>
      </c>
      <c r="I72" s="82">
        <v>2023</v>
      </c>
      <c r="J72" s="82">
        <v>2024</v>
      </c>
      <c r="K72" s="82" t="s">
        <v>168</v>
      </c>
      <c r="L72" s="82" t="s">
        <v>55</v>
      </c>
      <c r="M72" s="130"/>
      <c r="N72" s="82" t="s">
        <v>47</v>
      </c>
      <c r="O72" s="82" t="s">
        <v>48</v>
      </c>
      <c r="P72" s="82" t="s">
        <v>56</v>
      </c>
      <c r="Q72" s="131" t="s">
        <v>241</v>
      </c>
      <c r="R72" s="83">
        <v>2</v>
      </c>
      <c r="S72" s="82" t="s">
        <v>47</v>
      </c>
      <c r="T72" s="82" t="s">
        <v>47</v>
      </c>
      <c r="U72" s="170">
        <v>0</v>
      </c>
      <c r="V72" s="170">
        <v>746640</v>
      </c>
      <c r="W72" s="170">
        <v>0</v>
      </c>
      <c r="X72" s="170">
        <v>746640</v>
      </c>
      <c r="Y72" s="132" t="s">
        <v>47</v>
      </c>
      <c r="Z72" s="132" t="s">
        <v>47</v>
      </c>
      <c r="AA72" s="324">
        <v>226120</v>
      </c>
      <c r="AB72" s="325" t="s">
        <v>58</v>
      </c>
      <c r="AC72" s="310"/>
      <c r="AD72" s="310"/>
      <c r="AE72" s="310"/>
      <c r="AF72" s="310"/>
      <c r="AG72" s="310"/>
      <c r="AH72" s="310"/>
      <c r="AI72" s="310"/>
      <c r="AJ72" s="170">
        <v>746640</v>
      </c>
      <c r="AK72" s="310"/>
      <c r="AL72" s="310"/>
      <c r="AM72" s="310"/>
      <c r="AN72" s="310"/>
      <c r="AO72" s="310"/>
      <c r="AP72" s="83"/>
      <c r="AQ72" s="73" t="s">
        <v>255</v>
      </c>
      <c r="AR72" s="82" t="s">
        <v>51</v>
      </c>
    </row>
    <row r="73" spans="1:53" ht="42.75" customHeight="1" x14ac:dyDescent="0.25">
      <c r="A73" s="298" t="s">
        <v>670</v>
      </c>
      <c r="B73" s="217" t="s">
        <v>949</v>
      </c>
      <c r="C73" s="101" t="s">
        <v>43</v>
      </c>
      <c r="D73" s="120" t="s">
        <v>1192</v>
      </c>
      <c r="E73" s="73" t="s">
        <v>265</v>
      </c>
      <c r="F73" s="101" t="s">
        <v>1610</v>
      </c>
      <c r="G73" s="82">
        <v>24</v>
      </c>
      <c r="H73" s="82" t="s">
        <v>97</v>
      </c>
      <c r="I73" s="82">
        <v>2023</v>
      </c>
      <c r="J73" s="82">
        <v>2023</v>
      </c>
      <c r="K73" s="82"/>
      <c r="L73" s="82" t="s">
        <v>47</v>
      </c>
      <c r="M73" s="130"/>
      <c r="N73" s="82" t="s">
        <v>45</v>
      </c>
      <c r="O73" s="82" t="s">
        <v>48</v>
      </c>
      <c r="P73" s="82" t="s">
        <v>56</v>
      </c>
      <c r="Q73" s="82" t="s">
        <v>266</v>
      </c>
      <c r="R73" s="83">
        <v>2</v>
      </c>
      <c r="S73" s="82" t="s">
        <v>47</v>
      </c>
      <c r="T73" s="82" t="s">
        <v>47</v>
      </c>
      <c r="U73" s="301">
        <v>496800</v>
      </c>
      <c r="V73" s="170">
        <v>496000</v>
      </c>
      <c r="W73" s="170">
        <v>0</v>
      </c>
      <c r="X73" s="170">
        <v>992800</v>
      </c>
      <c r="Y73" s="84">
        <v>0</v>
      </c>
      <c r="Z73" s="134"/>
      <c r="AA73" s="326"/>
      <c r="AB73" s="325"/>
      <c r="AC73" s="170">
        <v>50908.04</v>
      </c>
      <c r="AD73" s="170">
        <v>12734.89</v>
      </c>
      <c r="AE73" s="170">
        <v>162509.01999999999</v>
      </c>
      <c r="AF73" s="170">
        <v>59359.56</v>
      </c>
      <c r="AG73" s="170">
        <v>86486.53</v>
      </c>
      <c r="AH73" s="170">
        <v>21200.32</v>
      </c>
      <c r="AI73" s="170">
        <v>25916.46</v>
      </c>
      <c r="AJ73" s="170">
        <v>59282.31</v>
      </c>
      <c r="AK73" s="170">
        <v>17602.87</v>
      </c>
      <c r="AL73" s="170"/>
      <c r="AM73" s="170"/>
      <c r="AN73" s="170"/>
      <c r="AO73" s="170"/>
      <c r="AP73" s="83"/>
      <c r="AQ73" s="143"/>
      <c r="AR73" s="82" t="s">
        <v>50</v>
      </c>
    </row>
    <row r="74" spans="1:53" ht="39.75" customHeight="1" x14ac:dyDescent="0.25">
      <c r="A74" s="298" t="s">
        <v>671</v>
      </c>
      <c r="B74" s="217" t="s">
        <v>950</v>
      </c>
      <c r="C74" s="101" t="s">
        <v>43</v>
      </c>
      <c r="D74" s="120" t="s">
        <v>1406</v>
      </c>
      <c r="E74" s="73" t="s">
        <v>267</v>
      </c>
      <c r="F74" s="101" t="s">
        <v>204</v>
      </c>
      <c r="G74" s="101">
        <v>36</v>
      </c>
      <c r="H74" s="82" t="s">
        <v>47</v>
      </c>
      <c r="I74" s="82">
        <v>2023</v>
      </c>
      <c r="J74" s="82">
        <v>2024</v>
      </c>
      <c r="K74" s="135"/>
      <c r="L74" s="82" t="s">
        <v>47</v>
      </c>
      <c r="M74" s="130"/>
      <c r="N74" s="82" t="s">
        <v>47</v>
      </c>
      <c r="O74" s="82" t="s">
        <v>48</v>
      </c>
      <c r="P74" s="82" t="s">
        <v>56</v>
      </c>
      <c r="Q74" s="81" t="s">
        <v>202</v>
      </c>
      <c r="R74" s="83">
        <v>1</v>
      </c>
      <c r="S74" s="82" t="s">
        <v>47</v>
      </c>
      <c r="T74" s="82" t="s">
        <v>47</v>
      </c>
      <c r="U74" s="302">
        <v>600000</v>
      </c>
      <c r="V74" s="303">
        <v>200000</v>
      </c>
      <c r="W74" s="303">
        <v>195000</v>
      </c>
      <c r="X74" s="303">
        <f>SUM(U74:W74)</f>
        <v>995000</v>
      </c>
      <c r="Y74" s="136"/>
      <c r="Z74" s="136"/>
      <c r="AA74" s="327"/>
      <c r="AB74" s="325"/>
      <c r="AC74" s="313">
        <v>100000</v>
      </c>
      <c r="AD74" s="313">
        <v>50000</v>
      </c>
      <c r="AE74" s="313">
        <v>50000</v>
      </c>
      <c r="AF74" s="313">
        <v>50000</v>
      </c>
      <c r="AG74" s="313">
        <v>50000</v>
      </c>
      <c r="AH74" s="313">
        <v>50000</v>
      </c>
      <c r="AI74" s="313">
        <v>50000</v>
      </c>
      <c r="AJ74" s="313">
        <v>150000</v>
      </c>
      <c r="AK74" s="170">
        <v>50000</v>
      </c>
      <c r="AL74" s="170"/>
      <c r="AM74" s="170"/>
      <c r="AN74" s="170"/>
      <c r="AO74" s="170"/>
      <c r="AP74" s="83"/>
      <c r="AQ74" s="82"/>
      <c r="AR74" s="82" t="s">
        <v>50</v>
      </c>
    </row>
    <row r="75" spans="1:53" ht="63.75" x14ac:dyDescent="0.25">
      <c r="A75" s="298" t="s">
        <v>672</v>
      </c>
      <c r="B75" s="217" t="s">
        <v>951</v>
      </c>
      <c r="C75" s="101" t="s">
        <v>43</v>
      </c>
      <c r="D75" s="120" t="s">
        <v>1406</v>
      </c>
      <c r="E75" s="73" t="s">
        <v>268</v>
      </c>
      <c r="F75" s="101" t="s">
        <v>204</v>
      </c>
      <c r="G75" s="101">
        <v>36</v>
      </c>
      <c r="H75" s="82" t="s">
        <v>47</v>
      </c>
      <c r="I75" s="82">
        <v>2023</v>
      </c>
      <c r="J75" s="82">
        <v>2024</v>
      </c>
      <c r="K75" s="135"/>
      <c r="L75" s="82" t="s">
        <v>47</v>
      </c>
      <c r="M75" s="130"/>
      <c r="N75" s="82" t="s">
        <v>47</v>
      </c>
      <c r="O75" s="82" t="s">
        <v>48</v>
      </c>
      <c r="P75" s="82" t="s">
        <v>56</v>
      </c>
      <c r="Q75" s="81" t="s">
        <v>202</v>
      </c>
      <c r="R75" s="83">
        <v>1</v>
      </c>
      <c r="S75" s="82" t="s">
        <v>47</v>
      </c>
      <c r="T75" s="82" t="s">
        <v>47</v>
      </c>
      <c r="U75" s="302">
        <v>600000</v>
      </c>
      <c r="V75" s="303">
        <v>200000</v>
      </c>
      <c r="W75" s="303">
        <v>195000</v>
      </c>
      <c r="X75" s="303">
        <f>SUM(U75:W75)</f>
        <v>995000</v>
      </c>
      <c r="Y75" s="136"/>
      <c r="Z75" s="136"/>
      <c r="AA75" s="327"/>
      <c r="AB75" s="325"/>
      <c r="AC75" s="313">
        <v>100000</v>
      </c>
      <c r="AD75" s="313">
        <v>50000</v>
      </c>
      <c r="AE75" s="313">
        <v>50000</v>
      </c>
      <c r="AF75" s="313">
        <v>50000</v>
      </c>
      <c r="AG75" s="313">
        <v>50000</v>
      </c>
      <c r="AH75" s="313">
        <v>50000</v>
      </c>
      <c r="AI75" s="313">
        <v>50000</v>
      </c>
      <c r="AJ75" s="313">
        <v>150000</v>
      </c>
      <c r="AK75" s="170">
        <v>50000</v>
      </c>
      <c r="AL75" s="170"/>
      <c r="AM75" s="170"/>
      <c r="AN75" s="170"/>
      <c r="AO75" s="170"/>
      <c r="AP75" s="83"/>
      <c r="AQ75" s="82"/>
      <c r="AR75" s="82" t="s">
        <v>50</v>
      </c>
    </row>
    <row r="76" spans="1:53" ht="51" x14ac:dyDescent="0.25">
      <c r="A76" s="298" t="s">
        <v>673</v>
      </c>
      <c r="B76" s="217" t="s">
        <v>952</v>
      </c>
      <c r="C76" s="101" t="s">
        <v>43</v>
      </c>
      <c r="D76" s="113" t="s">
        <v>1364</v>
      </c>
      <c r="E76" s="73" t="s">
        <v>269</v>
      </c>
      <c r="F76" s="101" t="s">
        <v>226</v>
      </c>
      <c r="G76" s="82">
        <v>12</v>
      </c>
      <c r="H76" s="82" t="s">
        <v>47</v>
      </c>
      <c r="I76" s="82">
        <v>2023</v>
      </c>
      <c r="J76" s="82">
        <v>2024</v>
      </c>
      <c r="K76" s="82" t="s">
        <v>168</v>
      </c>
      <c r="L76" s="82" t="s">
        <v>47</v>
      </c>
      <c r="M76" s="130"/>
      <c r="N76" s="82" t="s">
        <v>47</v>
      </c>
      <c r="O76" s="82" t="s">
        <v>48</v>
      </c>
      <c r="P76" s="82" t="s">
        <v>56</v>
      </c>
      <c r="Q76" s="131" t="s">
        <v>199</v>
      </c>
      <c r="R76" s="83">
        <v>3</v>
      </c>
      <c r="S76" s="82" t="s">
        <v>47</v>
      </c>
      <c r="T76" s="82" t="s">
        <v>47</v>
      </c>
      <c r="U76" s="170">
        <v>0</v>
      </c>
      <c r="V76" s="170">
        <v>1000000</v>
      </c>
      <c r="W76" s="170">
        <v>0</v>
      </c>
      <c r="X76" s="170">
        <v>1000000</v>
      </c>
      <c r="Y76" s="132" t="s">
        <v>47</v>
      </c>
      <c r="Z76" s="132" t="s">
        <v>47</v>
      </c>
      <c r="AA76" s="328"/>
      <c r="AB76" s="325"/>
      <c r="AC76" s="310"/>
      <c r="AD76" s="310"/>
      <c r="AE76" s="170">
        <v>1000000</v>
      </c>
      <c r="AF76" s="310"/>
      <c r="AG76" s="310"/>
      <c r="AH76" s="310"/>
      <c r="AI76" s="310"/>
      <c r="AJ76" s="310"/>
      <c r="AK76" s="310"/>
      <c r="AL76" s="310"/>
      <c r="AM76" s="310"/>
      <c r="AN76" s="310"/>
      <c r="AO76" s="310"/>
      <c r="AP76" s="83"/>
      <c r="AQ76" s="73" t="s">
        <v>435</v>
      </c>
      <c r="AR76" s="82" t="s">
        <v>51</v>
      </c>
    </row>
    <row r="77" spans="1:53" ht="51" x14ac:dyDescent="0.25">
      <c r="A77" s="298" t="s">
        <v>674</v>
      </c>
      <c r="B77" s="217" t="s">
        <v>953</v>
      </c>
      <c r="C77" s="101" t="s">
        <v>43</v>
      </c>
      <c r="D77" s="113" t="s">
        <v>1364</v>
      </c>
      <c r="E77" s="73" t="s">
        <v>271</v>
      </c>
      <c r="F77" s="101" t="s">
        <v>125</v>
      </c>
      <c r="G77" s="82">
        <v>12</v>
      </c>
      <c r="H77" s="82" t="s">
        <v>47</v>
      </c>
      <c r="I77" s="82">
        <v>2023</v>
      </c>
      <c r="J77" s="82">
        <v>2024</v>
      </c>
      <c r="K77" s="82" t="s">
        <v>126</v>
      </c>
      <c r="L77" s="82" t="s">
        <v>47</v>
      </c>
      <c r="M77" s="73"/>
      <c r="N77" s="82" t="s">
        <v>45</v>
      </c>
      <c r="O77" s="82" t="s">
        <v>48</v>
      </c>
      <c r="P77" s="82" t="s">
        <v>56</v>
      </c>
      <c r="Q77" s="83" t="s">
        <v>127</v>
      </c>
      <c r="R77" s="83">
        <v>1</v>
      </c>
      <c r="S77" s="82" t="s">
        <v>47</v>
      </c>
      <c r="T77" s="82" t="s">
        <v>47</v>
      </c>
      <c r="U77" s="170">
        <v>0</v>
      </c>
      <c r="V77" s="170">
        <v>267546</v>
      </c>
      <c r="W77" s="170">
        <v>0</v>
      </c>
      <c r="X77" s="170">
        <v>267546</v>
      </c>
      <c r="Y77" s="132" t="s">
        <v>47</v>
      </c>
      <c r="Z77" s="132" t="s">
        <v>47</v>
      </c>
      <c r="AA77" s="328"/>
      <c r="AB77" s="325"/>
      <c r="AC77" s="170">
        <v>40131.9</v>
      </c>
      <c r="AD77" s="170">
        <v>40131.9</v>
      </c>
      <c r="AE77" s="170">
        <v>40131.9</v>
      </c>
      <c r="AF77" s="170">
        <v>10701.84</v>
      </c>
      <c r="AG77" s="170">
        <v>32105.52</v>
      </c>
      <c r="AH77" s="170">
        <v>10701.84</v>
      </c>
      <c r="AI77" s="170">
        <v>26754.600000000002</v>
      </c>
      <c r="AJ77" s="170">
        <v>66886.5</v>
      </c>
      <c r="AK77" s="170"/>
      <c r="AL77" s="170"/>
      <c r="AM77" s="170"/>
      <c r="AN77" s="170"/>
      <c r="AO77" s="170"/>
      <c r="AP77" s="83"/>
      <c r="AQ77" s="73" t="s">
        <v>101</v>
      </c>
      <c r="AR77" s="82" t="s">
        <v>51</v>
      </c>
    </row>
    <row r="78" spans="1:53" ht="51" x14ac:dyDescent="0.25">
      <c r="A78" s="298" t="s">
        <v>675</v>
      </c>
      <c r="B78" s="217" t="s">
        <v>954</v>
      </c>
      <c r="C78" s="101" t="s">
        <v>43</v>
      </c>
      <c r="D78" s="113" t="s">
        <v>1364</v>
      </c>
      <c r="E78" s="73" t="s">
        <v>272</v>
      </c>
      <c r="F78" s="101" t="s">
        <v>95</v>
      </c>
      <c r="G78" s="82">
        <v>12</v>
      </c>
      <c r="H78" s="82" t="s">
        <v>47</v>
      </c>
      <c r="I78" s="82">
        <v>2023</v>
      </c>
      <c r="J78" s="82">
        <v>2024</v>
      </c>
      <c r="K78" s="82" t="s">
        <v>273</v>
      </c>
      <c r="L78" s="82" t="s">
        <v>47</v>
      </c>
      <c r="M78" s="73"/>
      <c r="N78" s="82" t="s">
        <v>45</v>
      </c>
      <c r="O78" s="82" t="s">
        <v>48</v>
      </c>
      <c r="P78" s="82" t="s">
        <v>56</v>
      </c>
      <c r="Q78" s="83" t="s">
        <v>188</v>
      </c>
      <c r="R78" s="83">
        <v>1</v>
      </c>
      <c r="S78" s="82" t="s">
        <v>47</v>
      </c>
      <c r="T78" s="82" t="s">
        <v>47</v>
      </c>
      <c r="U78" s="170">
        <v>0</v>
      </c>
      <c r="V78" s="170">
        <v>267546</v>
      </c>
      <c r="W78" s="170">
        <v>0</v>
      </c>
      <c r="X78" s="170">
        <v>267546</v>
      </c>
      <c r="Y78" s="132" t="s">
        <v>47</v>
      </c>
      <c r="Z78" s="132" t="s">
        <v>47</v>
      </c>
      <c r="AA78" s="328"/>
      <c r="AB78" s="325"/>
      <c r="AC78" s="170">
        <v>40131.9</v>
      </c>
      <c r="AD78" s="170">
        <v>40131.9</v>
      </c>
      <c r="AE78" s="170">
        <v>40131.9</v>
      </c>
      <c r="AF78" s="170">
        <v>10701.84</v>
      </c>
      <c r="AG78" s="170">
        <v>32105.52</v>
      </c>
      <c r="AH78" s="170">
        <v>10701.84</v>
      </c>
      <c r="AI78" s="170">
        <v>26754.600000000002</v>
      </c>
      <c r="AJ78" s="170">
        <v>66886.5</v>
      </c>
      <c r="AK78" s="170"/>
      <c r="AL78" s="170"/>
      <c r="AM78" s="170"/>
      <c r="AN78" s="170"/>
      <c r="AO78" s="170"/>
      <c r="AP78" s="83"/>
      <c r="AQ78" s="73" t="s">
        <v>101</v>
      </c>
      <c r="AR78" s="82" t="s">
        <v>51</v>
      </c>
    </row>
    <row r="79" spans="1:53" ht="43.5" customHeight="1" x14ac:dyDescent="0.25">
      <c r="A79" s="298" t="s">
        <v>676</v>
      </c>
      <c r="B79" s="217" t="s">
        <v>955</v>
      </c>
      <c r="C79" s="101" t="s">
        <v>43</v>
      </c>
      <c r="D79" s="113" t="s">
        <v>1364</v>
      </c>
      <c r="E79" s="73" t="s">
        <v>274</v>
      </c>
      <c r="F79" s="101" t="s">
        <v>502</v>
      </c>
      <c r="G79" s="82">
        <v>12</v>
      </c>
      <c r="H79" s="82" t="s">
        <v>47</v>
      </c>
      <c r="I79" s="82">
        <v>2023</v>
      </c>
      <c r="J79" s="82">
        <v>2023</v>
      </c>
      <c r="K79" s="82" t="s">
        <v>275</v>
      </c>
      <c r="L79" s="82" t="s">
        <v>47</v>
      </c>
      <c r="M79" s="73"/>
      <c r="N79" s="82" t="s">
        <v>45</v>
      </c>
      <c r="O79" s="82" t="s">
        <v>48</v>
      </c>
      <c r="P79" s="82" t="s">
        <v>56</v>
      </c>
      <c r="Q79" s="140" t="s">
        <v>276</v>
      </c>
      <c r="R79" s="83">
        <v>1</v>
      </c>
      <c r="S79" s="82" t="s">
        <v>47</v>
      </c>
      <c r="T79" s="82" t="s">
        <v>47</v>
      </c>
      <c r="U79" s="170">
        <v>267546</v>
      </c>
      <c r="V79" s="170">
        <v>0</v>
      </c>
      <c r="W79" s="170">
        <v>0</v>
      </c>
      <c r="X79" s="170">
        <v>267546</v>
      </c>
      <c r="Y79" s="132" t="s">
        <v>47</v>
      </c>
      <c r="Z79" s="132" t="s">
        <v>47</v>
      </c>
      <c r="AA79" s="328"/>
      <c r="AB79" s="325"/>
      <c r="AC79" s="170">
        <v>40131.9</v>
      </c>
      <c r="AD79" s="170">
        <v>40131.9</v>
      </c>
      <c r="AE79" s="170">
        <v>40131.9</v>
      </c>
      <c r="AF79" s="170">
        <v>10701.84</v>
      </c>
      <c r="AG79" s="170">
        <v>32105.52</v>
      </c>
      <c r="AH79" s="170">
        <v>10701.84</v>
      </c>
      <c r="AI79" s="170">
        <v>26754.600000000002</v>
      </c>
      <c r="AJ79" s="170">
        <v>66886.5</v>
      </c>
      <c r="AK79" s="170"/>
      <c r="AL79" s="170"/>
      <c r="AM79" s="170"/>
      <c r="AN79" s="170"/>
      <c r="AO79" s="170"/>
      <c r="AP79" s="83"/>
      <c r="AQ79" s="73" t="s">
        <v>101</v>
      </c>
      <c r="AR79" s="82" t="s">
        <v>51</v>
      </c>
    </row>
    <row r="80" spans="1:53" ht="120" x14ac:dyDescent="0.25">
      <c r="A80" s="298" t="s">
        <v>677</v>
      </c>
      <c r="B80" s="217" t="s">
        <v>956</v>
      </c>
      <c r="C80" s="101" t="s">
        <v>43</v>
      </c>
      <c r="D80" s="120" t="s">
        <v>1193</v>
      </c>
      <c r="E80" s="73" t="s">
        <v>451</v>
      </c>
      <c r="F80" s="82" t="s">
        <v>128</v>
      </c>
      <c r="G80" s="82">
        <v>12</v>
      </c>
      <c r="H80" s="82" t="s">
        <v>45</v>
      </c>
      <c r="I80" s="82">
        <v>2023</v>
      </c>
      <c r="J80" s="82">
        <v>2023</v>
      </c>
      <c r="K80" s="82"/>
      <c r="L80" s="82" t="s">
        <v>47</v>
      </c>
      <c r="M80" s="82"/>
      <c r="N80" s="82" t="s">
        <v>45</v>
      </c>
      <c r="O80" s="82" t="s">
        <v>48</v>
      </c>
      <c r="P80" s="82" t="s">
        <v>56</v>
      </c>
      <c r="Q80" s="101" t="s">
        <v>91</v>
      </c>
      <c r="R80" s="83">
        <v>1</v>
      </c>
      <c r="S80" s="82" t="s">
        <v>47</v>
      </c>
      <c r="T80" s="82" t="s">
        <v>47</v>
      </c>
      <c r="U80" s="301">
        <v>262300</v>
      </c>
      <c r="V80" s="192">
        <v>0</v>
      </c>
      <c r="W80" s="192">
        <v>0</v>
      </c>
      <c r="X80" s="192">
        <v>262300</v>
      </c>
      <c r="Y80" s="146"/>
      <c r="Z80" s="146"/>
      <c r="AA80" s="329"/>
      <c r="AB80" s="325"/>
      <c r="AC80" s="192">
        <v>52460</v>
      </c>
      <c r="AD80" s="192">
        <v>26230</v>
      </c>
      <c r="AE80" s="192">
        <v>26230</v>
      </c>
      <c r="AF80" s="192">
        <v>9180.5</v>
      </c>
      <c r="AG80" s="192">
        <v>26230</v>
      </c>
      <c r="AH80" s="192">
        <v>15738</v>
      </c>
      <c r="AI80" s="192">
        <v>19672.5</v>
      </c>
      <c r="AJ80" s="170">
        <v>86559</v>
      </c>
      <c r="AK80" s="314"/>
      <c r="AL80" s="314"/>
      <c r="AM80" s="314"/>
      <c r="AN80" s="314"/>
      <c r="AO80" s="314"/>
      <c r="AP80" s="136"/>
      <c r="AQ80" s="147" t="s">
        <v>1191</v>
      </c>
      <c r="AR80" s="82" t="s">
        <v>50</v>
      </c>
    </row>
    <row r="81" spans="1:44" ht="51" x14ac:dyDescent="0.25">
      <c r="A81" s="298" t="s">
        <v>678</v>
      </c>
      <c r="B81" s="217" t="s">
        <v>957</v>
      </c>
      <c r="C81" s="101" t="s">
        <v>43</v>
      </c>
      <c r="D81" s="113" t="s">
        <v>1364</v>
      </c>
      <c r="E81" s="73" t="s">
        <v>429</v>
      </c>
      <c r="F81" s="101" t="s">
        <v>430</v>
      </c>
      <c r="G81" s="82">
        <v>12</v>
      </c>
      <c r="H81" s="82" t="s">
        <v>47</v>
      </c>
      <c r="I81" s="82">
        <v>2023</v>
      </c>
      <c r="J81" s="82">
        <v>2024</v>
      </c>
      <c r="K81" s="82" t="s">
        <v>431</v>
      </c>
      <c r="L81" s="82" t="s">
        <v>47</v>
      </c>
      <c r="M81" s="82"/>
      <c r="N81" s="82" t="s">
        <v>45</v>
      </c>
      <c r="O81" s="82" t="s">
        <v>48</v>
      </c>
      <c r="P81" s="82" t="s">
        <v>56</v>
      </c>
      <c r="Q81" s="101" t="s">
        <v>124</v>
      </c>
      <c r="R81" s="83">
        <v>1</v>
      </c>
      <c r="S81" s="82" t="s">
        <v>47</v>
      </c>
      <c r="T81" s="82" t="s">
        <v>47</v>
      </c>
      <c r="U81" s="170">
        <v>0</v>
      </c>
      <c r="V81" s="170">
        <v>100000</v>
      </c>
      <c r="W81" s="170">
        <v>0</v>
      </c>
      <c r="X81" s="170">
        <v>100000</v>
      </c>
      <c r="Y81" s="132" t="s">
        <v>47</v>
      </c>
      <c r="Z81" s="132" t="s">
        <v>47</v>
      </c>
      <c r="AA81" s="328"/>
      <c r="AB81" s="325"/>
      <c r="AC81" s="170"/>
      <c r="AD81" s="170"/>
      <c r="AE81" s="170">
        <v>100000</v>
      </c>
      <c r="AF81" s="170"/>
      <c r="AG81" s="170"/>
      <c r="AH81" s="170"/>
      <c r="AI81" s="170"/>
      <c r="AJ81" s="170"/>
      <c r="AK81" s="170"/>
      <c r="AL81" s="170"/>
      <c r="AM81" s="170"/>
      <c r="AN81" s="170"/>
      <c r="AO81" s="170"/>
      <c r="AP81" s="83"/>
      <c r="AQ81" s="147" t="s">
        <v>432</v>
      </c>
      <c r="AR81" s="82" t="s">
        <v>51</v>
      </c>
    </row>
    <row r="82" spans="1:44" ht="43.5" customHeight="1" x14ac:dyDescent="0.25">
      <c r="A82" s="298" t="s">
        <v>679</v>
      </c>
      <c r="B82" s="217" t="s">
        <v>958</v>
      </c>
      <c r="C82" s="82" t="s">
        <v>43</v>
      </c>
      <c r="D82" s="120" t="s">
        <v>1193</v>
      </c>
      <c r="E82" s="73" t="s">
        <v>443</v>
      </c>
      <c r="F82" s="82" t="s">
        <v>133</v>
      </c>
      <c r="G82" s="82">
        <v>12</v>
      </c>
      <c r="H82" s="82" t="s">
        <v>97</v>
      </c>
      <c r="I82" s="82">
        <v>2023</v>
      </c>
      <c r="J82" s="82">
        <v>2023</v>
      </c>
      <c r="K82" s="83"/>
      <c r="L82" s="83" t="s">
        <v>47</v>
      </c>
      <c r="M82" s="130"/>
      <c r="N82" s="82" t="s">
        <v>45</v>
      </c>
      <c r="O82" s="82" t="s">
        <v>48</v>
      </c>
      <c r="P82" s="83" t="s">
        <v>56</v>
      </c>
      <c r="Q82" s="82" t="s">
        <v>134</v>
      </c>
      <c r="R82" s="83">
        <v>3</v>
      </c>
      <c r="S82" s="82" t="s">
        <v>47</v>
      </c>
      <c r="T82" s="82" t="s">
        <v>47</v>
      </c>
      <c r="U82" s="170">
        <v>42000</v>
      </c>
      <c r="V82" s="170">
        <v>0</v>
      </c>
      <c r="W82" s="170">
        <v>0</v>
      </c>
      <c r="X82" s="170">
        <v>42000</v>
      </c>
      <c r="Y82" s="84">
        <v>0</v>
      </c>
      <c r="Z82" s="148"/>
      <c r="AA82" s="326"/>
      <c r="AB82" s="325"/>
      <c r="AC82" s="170">
        <v>5301.46</v>
      </c>
      <c r="AD82" s="170">
        <v>4895.6899999999996</v>
      </c>
      <c r="AE82" s="170">
        <v>9356.82</v>
      </c>
      <c r="AF82" s="170">
        <v>1099.3699999999999</v>
      </c>
      <c r="AG82" s="170">
        <v>4138.53</v>
      </c>
      <c r="AH82" s="170">
        <v>2396.87</v>
      </c>
      <c r="AI82" s="170">
        <v>3188.87</v>
      </c>
      <c r="AJ82" s="170">
        <v>11622.4</v>
      </c>
      <c r="AK82" s="170"/>
      <c r="AL82" s="170"/>
      <c r="AM82" s="170"/>
      <c r="AN82" s="170"/>
      <c r="AO82" s="170"/>
      <c r="AP82" s="149"/>
      <c r="AQ82" s="147"/>
      <c r="AR82" s="82" t="s">
        <v>50</v>
      </c>
    </row>
    <row r="83" spans="1:44" ht="38.25" x14ac:dyDescent="0.25">
      <c r="A83" s="298" t="s">
        <v>680</v>
      </c>
      <c r="B83" s="217" t="s">
        <v>959</v>
      </c>
      <c r="C83" s="82" t="s">
        <v>43</v>
      </c>
      <c r="D83" s="120" t="s">
        <v>1193</v>
      </c>
      <c r="E83" s="73" t="s">
        <v>259</v>
      </c>
      <c r="F83" s="82" t="s">
        <v>133</v>
      </c>
      <c r="G83" s="82">
        <v>12</v>
      </c>
      <c r="H83" s="82" t="s">
        <v>97</v>
      </c>
      <c r="I83" s="82">
        <v>2023</v>
      </c>
      <c r="J83" s="82">
        <v>2023</v>
      </c>
      <c r="K83" s="73"/>
      <c r="L83" s="83" t="s">
        <v>47</v>
      </c>
      <c r="M83" s="130"/>
      <c r="N83" s="82" t="s">
        <v>45</v>
      </c>
      <c r="O83" s="82" t="s">
        <v>48</v>
      </c>
      <c r="P83" s="82" t="s">
        <v>56</v>
      </c>
      <c r="Q83" s="82">
        <v>3373110</v>
      </c>
      <c r="R83" s="83">
        <v>2</v>
      </c>
      <c r="S83" s="82" t="s">
        <v>47</v>
      </c>
      <c r="T83" s="82" t="s">
        <v>47</v>
      </c>
      <c r="U83" s="170">
        <v>890400</v>
      </c>
      <c r="V83" s="170">
        <v>0</v>
      </c>
      <c r="W83" s="170">
        <v>0</v>
      </c>
      <c r="X83" s="170">
        <v>890400</v>
      </c>
      <c r="Y83" s="84" t="s">
        <v>47</v>
      </c>
      <c r="Z83" s="85"/>
      <c r="AA83" s="156"/>
      <c r="AB83" s="325"/>
      <c r="AC83" s="170">
        <v>418220.58</v>
      </c>
      <c r="AD83" s="170"/>
      <c r="AE83" s="170">
        <v>193721.69</v>
      </c>
      <c r="AF83" s="170"/>
      <c r="AG83" s="170"/>
      <c r="AH83" s="170">
        <v>122030.6</v>
      </c>
      <c r="AI83" s="170">
        <v>156427.13</v>
      </c>
      <c r="AJ83" s="170"/>
      <c r="AK83" s="170"/>
      <c r="AL83" s="170"/>
      <c r="AM83" s="170"/>
      <c r="AN83" s="170"/>
      <c r="AO83" s="170"/>
      <c r="AP83" s="83"/>
      <c r="AQ83" s="147"/>
      <c r="AR83" s="82" t="s">
        <v>50</v>
      </c>
    </row>
    <row r="84" spans="1:44" ht="38.25" x14ac:dyDescent="0.25">
      <c r="A84" s="298" t="s">
        <v>681</v>
      </c>
      <c r="B84" s="217" t="s">
        <v>960</v>
      </c>
      <c r="C84" s="82" t="s">
        <v>43</v>
      </c>
      <c r="D84" s="120" t="s">
        <v>1193</v>
      </c>
      <c r="E84" s="73" t="s">
        <v>444</v>
      </c>
      <c r="F84" s="82" t="s">
        <v>133</v>
      </c>
      <c r="G84" s="82">
        <v>12</v>
      </c>
      <c r="H84" s="82" t="s">
        <v>97</v>
      </c>
      <c r="I84" s="82">
        <v>2023</v>
      </c>
      <c r="J84" s="82">
        <v>2023</v>
      </c>
      <c r="K84" s="73"/>
      <c r="L84" s="83" t="s">
        <v>47</v>
      </c>
      <c r="M84" s="130"/>
      <c r="N84" s="82" t="s">
        <v>45</v>
      </c>
      <c r="O84" s="82" t="s">
        <v>48</v>
      </c>
      <c r="P84" s="82" t="s">
        <v>56</v>
      </c>
      <c r="Q84" s="82" t="s">
        <v>415</v>
      </c>
      <c r="R84" s="83">
        <v>1</v>
      </c>
      <c r="S84" s="82" t="s">
        <v>47</v>
      </c>
      <c r="T84" s="82" t="s">
        <v>47</v>
      </c>
      <c r="U84" s="170">
        <v>162887.58431999999</v>
      </c>
      <c r="V84" s="170">
        <v>0</v>
      </c>
      <c r="W84" s="170">
        <v>0</v>
      </c>
      <c r="X84" s="170">
        <v>162887.58431999999</v>
      </c>
      <c r="Y84" s="84" t="s">
        <v>47</v>
      </c>
      <c r="Z84" s="85"/>
      <c r="AA84" s="156"/>
      <c r="AB84" s="325"/>
      <c r="AC84" s="170"/>
      <c r="AD84" s="170"/>
      <c r="AE84" s="170"/>
      <c r="AF84" s="315">
        <v>41003.392079999998</v>
      </c>
      <c r="AG84" s="170"/>
      <c r="AH84" s="315">
        <v>41003.392079999998</v>
      </c>
      <c r="AI84" s="315">
        <v>80880.800159999999</v>
      </c>
      <c r="AJ84" s="170"/>
      <c r="AK84" s="170"/>
      <c r="AL84" s="170"/>
      <c r="AM84" s="170"/>
      <c r="AN84" s="170"/>
      <c r="AO84" s="170"/>
      <c r="AP84" s="83"/>
      <c r="AQ84" s="147"/>
      <c r="AR84" s="82" t="s">
        <v>50</v>
      </c>
    </row>
    <row r="85" spans="1:44" ht="38.25" x14ac:dyDescent="0.25">
      <c r="A85" s="298" t="s">
        <v>682</v>
      </c>
      <c r="B85" s="217" t="s">
        <v>961</v>
      </c>
      <c r="C85" s="82" t="s">
        <v>43</v>
      </c>
      <c r="D85" s="120" t="s">
        <v>1193</v>
      </c>
      <c r="E85" s="73" t="s">
        <v>135</v>
      </c>
      <c r="F85" s="82" t="s">
        <v>133</v>
      </c>
      <c r="G85" s="82">
        <v>12</v>
      </c>
      <c r="H85" s="82" t="s">
        <v>97</v>
      </c>
      <c r="I85" s="82">
        <v>2023</v>
      </c>
      <c r="J85" s="82">
        <v>2023</v>
      </c>
      <c r="K85" s="82"/>
      <c r="L85" s="82" t="s">
        <v>47</v>
      </c>
      <c r="M85" s="130"/>
      <c r="N85" s="82" t="s">
        <v>45</v>
      </c>
      <c r="O85" s="82" t="s">
        <v>48</v>
      </c>
      <c r="P85" s="83" t="s">
        <v>56</v>
      </c>
      <c r="Q85" s="82" t="s">
        <v>136</v>
      </c>
      <c r="R85" s="83">
        <v>1</v>
      </c>
      <c r="S85" s="82" t="s">
        <v>47</v>
      </c>
      <c r="T85" s="82" t="s">
        <v>47</v>
      </c>
      <c r="U85" s="170">
        <v>122030</v>
      </c>
      <c r="V85" s="170">
        <v>0</v>
      </c>
      <c r="W85" s="170">
        <v>0</v>
      </c>
      <c r="X85" s="170">
        <v>122030</v>
      </c>
      <c r="Y85" s="84">
        <v>0</v>
      </c>
      <c r="Z85" s="148"/>
      <c r="AA85" s="326"/>
      <c r="AB85" s="325"/>
      <c r="AC85" s="170">
        <v>12306.96</v>
      </c>
      <c r="AD85" s="170">
        <v>12735.18</v>
      </c>
      <c r="AE85" s="170">
        <v>31804.53</v>
      </c>
      <c r="AF85" s="170">
        <v>5902.09</v>
      </c>
      <c r="AG85" s="170">
        <v>15063.6</v>
      </c>
      <c r="AH85" s="170">
        <v>6761.08</v>
      </c>
      <c r="AI85" s="170">
        <v>9945.8799999999992</v>
      </c>
      <c r="AJ85" s="170">
        <v>27510.69</v>
      </c>
      <c r="AK85" s="170"/>
      <c r="AL85" s="170"/>
      <c r="AM85" s="170"/>
      <c r="AN85" s="170"/>
      <c r="AO85" s="170"/>
      <c r="AP85" s="83"/>
      <c r="AQ85" s="147"/>
      <c r="AR85" s="82" t="s">
        <v>50</v>
      </c>
    </row>
    <row r="86" spans="1:44" ht="51" x14ac:dyDescent="0.25">
      <c r="A86" s="298" t="s">
        <v>683</v>
      </c>
      <c r="B86" s="217" t="s">
        <v>962</v>
      </c>
      <c r="C86" s="82" t="s">
        <v>43</v>
      </c>
      <c r="D86" s="120" t="s">
        <v>1193</v>
      </c>
      <c r="E86" s="73" t="s">
        <v>445</v>
      </c>
      <c r="F86" s="82" t="s">
        <v>133</v>
      </c>
      <c r="G86" s="82">
        <v>12</v>
      </c>
      <c r="H86" s="82" t="s">
        <v>97</v>
      </c>
      <c r="I86" s="82">
        <v>2023</v>
      </c>
      <c r="J86" s="82">
        <v>2023</v>
      </c>
      <c r="K86" s="82"/>
      <c r="L86" s="82" t="s">
        <v>47</v>
      </c>
      <c r="M86" s="130"/>
      <c r="N86" s="82" t="s">
        <v>45</v>
      </c>
      <c r="O86" s="82" t="s">
        <v>48</v>
      </c>
      <c r="P86" s="83" t="s">
        <v>56</v>
      </c>
      <c r="Q86" s="82" t="s">
        <v>136</v>
      </c>
      <c r="R86" s="83">
        <v>1</v>
      </c>
      <c r="S86" s="82" t="s">
        <v>47</v>
      </c>
      <c r="T86" s="82" t="s">
        <v>47</v>
      </c>
      <c r="U86" s="170">
        <v>265574.95120000001</v>
      </c>
      <c r="V86" s="170">
        <v>0</v>
      </c>
      <c r="W86" s="170">
        <v>0</v>
      </c>
      <c r="X86" s="170">
        <v>265574.95120000001</v>
      </c>
      <c r="Y86" s="84">
        <v>0</v>
      </c>
      <c r="Z86" s="148"/>
      <c r="AA86" s="326"/>
      <c r="AB86" s="325"/>
      <c r="AC86" s="192">
        <v>26783.739719768899</v>
      </c>
      <c r="AD86" s="192"/>
      <c r="AE86" s="192"/>
      <c r="AF86" s="192"/>
      <c r="AG86" s="192"/>
      <c r="AH86" s="192"/>
      <c r="AI86" s="192"/>
      <c r="AJ86" s="192">
        <v>265574.95</v>
      </c>
      <c r="AK86" s="192"/>
      <c r="AL86" s="192"/>
      <c r="AM86" s="192"/>
      <c r="AN86" s="192"/>
      <c r="AO86" s="192"/>
      <c r="AP86" s="83"/>
      <c r="AQ86" s="147"/>
      <c r="AR86" s="82" t="s">
        <v>50</v>
      </c>
    </row>
    <row r="87" spans="1:44" ht="38.25" x14ac:dyDescent="0.25">
      <c r="A87" s="298" t="s">
        <v>684</v>
      </c>
      <c r="B87" s="217" t="s">
        <v>963</v>
      </c>
      <c r="C87" s="82" t="s">
        <v>43</v>
      </c>
      <c r="D87" s="120" t="s">
        <v>1193</v>
      </c>
      <c r="E87" s="73" t="s">
        <v>180</v>
      </c>
      <c r="F87" s="82" t="s">
        <v>163</v>
      </c>
      <c r="G87" s="82">
        <v>12</v>
      </c>
      <c r="H87" s="82" t="s">
        <v>97</v>
      </c>
      <c r="I87" s="82">
        <v>2023</v>
      </c>
      <c r="J87" s="82">
        <v>2023</v>
      </c>
      <c r="K87" s="82"/>
      <c r="L87" s="82" t="s">
        <v>47</v>
      </c>
      <c r="M87" s="130"/>
      <c r="N87" s="82" t="s">
        <v>45</v>
      </c>
      <c r="O87" s="82" t="s">
        <v>48</v>
      </c>
      <c r="P87" s="83" t="s">
        <v>56</v>
      </c>
      <c r="Q87" s="82" t="s">
        <v>136</v>
      </c>
      <c r="R87" s="83">
        <v>2</v>
      </c>
      <c r="S87" s="82" t="s">
        <v>47</v>
      </c>
      <c r="T87" s="82" t="s">
        <v>47</v>
      </c>
      <c r="U87" s="170">
        <v>306445</v>
      </c>
      <c r="V87" s="170">
        <v>0</v>
      </c>
      <c r="W87" s="170">
        <v>0</v>
      </c>
      <c r="X87" s="170">
        <v>306445</v>
      </c>
      <c r="Y87" s="84">
        <v>0</v>
      </c>
      <c r="Z87" s="148"/>
      <c r="AA87" s="326"/>
      <c r="AB87" s="325"/>
      <c r="AC87" s="170">
        <v>30905.56</v>
      </c>
      <c r="AD87" s="170">
        <v>31980.92</v>
      </c>
      <c r="AE87" s="170">
        <v>79868.399999999994</v>
      </c>
      <c r="AF87" s="170">
        <v>14821.48</v>
      </c>
      <c r="AG87" s="170">
        <v>37828.120000000003</v>
      </c>
      <c r="AH87" s="170">
        <v>16978.59</v>
      </c>
      <c r="AI87" s="170">
        <v>24976.36</v>
      </c>
      <c r="AJ87" s="170">
        <v>69085.570000000007</v>
      </c>
      <c r="AK87" s="170"/>
      <c r="AL87" s="170"/>
      <c r="AM87" s="170"/>
      <c r="AN87" s="170"/>
      <c r="AO87" s="170"/>
      <c r="AP87" s="83"/>
      <c r="AQ87" s="147"/>
      <c r="AR87" s="82" t="s">
        <v>50</v>
      </c>
    </row>
    <row r="88" spans="1:44" ht="89.25" x14ac:dyDescent="0.25">
      <c r="A88" s="298" t="s">
        <v>685</v>
      </c>
      <c r="B88" s="217" t="s">
        <v>964</v>
      </c>
      <c r="C88" s="82" t="s">
        <v>43</v>
      </c>
      <c r="D88" s="120" t="s">
        <v>1192</v>
      </c>
      <c r="E88" s="73" t="s">
        <v>1619</v>
      </c>
      <c r="F88" s="82" t="s">
        <v>1611</v>
      </c>
      <c r="G88" s="82">
        <v>36</v>
      </c>
      <c r="H88" s="82" t="s">
        <v>45</v>
      </c>
      <c r="I88" s="82">
        <v>2023</v>
      </c>
      <c r="J88" s="82">
        <v>2023</v>
      </c>
      <c r="K88" s="73"/>
      <c r="L88" s="83" t="s">
        <v>47</v>
      </c>
      <c r="M88" s="130"/>
      <c r="N88" s="82" t="s">
        <v>47</v>
      </c>
      <c r="O88" s="82" t="s">
        <v>48</v>
      </c>
      <c r="P88" s="83" t="s">
        <v>56</v>
      </c>
      <c r="Q88" s="82" t="s">
        <v>136</v>
      </c>
      <c r="R88" s="83">
        <v>2</v>
      </c>
      <c r="S88" s="82" t="s">
        <v>45</v>
      </c>
      <c r="T88" s="82" t="s">
        <v>47</v>
      </c>
      <c r="U88" s="344">
        <v>97032.069600000003</v>
      </c>
      <c r="V88" s="344">
        <v>91553.972800000003</v>
      </c>
      <c r="W88" s="344">
        <v>155641.74900000001</v>
      </c>
      <c r="X88" s="344">
        <v>344227.79139999999</v>
      </c>
      <c r="Y88" s="344">
        <v>0</v>
      </c>
      <c r="Z88" s="148"/>
      <c r="AA88" s="156"/>
      <c r="AB88" s="325"/>
      <c r="AC88" s="344">
        <v>16519.142100000001</v>
      </c>
      <c r="AD88" s="344">
        <v>10369.122100000001</v>
      </c>
      <c r="AE88" s="344">
        <v>18307.1741</v>
      </c>
      <c r="AF88" s="344">
        <v>2595.2820999999999</v>
      </c>
      <c r="AG88" s="344">
        <v>6894.3181000000004</v>
      </c>
      <c r="AH88" s="344">
        <v>6819.4100999999991</v>
      </c>
      <c r="AI88" s="344">
        <v>8232.9508999999998</v>
      </c>
      <c r="AJ88" s="344">
        <v>27294.670100000003</v>
      </c>
      <c r="AK88" s="170"/>
      <c r="AL88" s="170"/>
      <c r="AM88" s="170"/>
      <c r="AN88" s="170"/>
      <c r="AO88" s="170"/>
      <c r="AP88" s="83" t="s">
        <v>45</v>
      </c>
      <c r="AQ88" s="281"/>
      <c r="AR88" s="82" t="s">
        <v>50</v>
      </c>
    </row>
    <row r="89" spans="1:44" ht="38.25" x14ac:dyDescent="0.25">
      <c r="A89" s="298" t="s">
        <v>686</v>
      </c>
      <c r="B89" s="217" t="s">
        <v>965</v>
      </c>
      <c r="C89" s="82" t="s">
        <v>43</v>
      </c>
      <c r="D89" s="120" t="s">
        <v>1193</v>
      </c>
      <c r="E89" s="73" t="s">
        <v>181</v>
      </c>
      <c r="F89" s="82" t="s">
        <v>133</v>
      </c>
      <c r="G89" s="82">
        <v>12</v>
      </c>
      <c r="H89" s="82" t="s">
        <v>97</v>
      </c>
      <c r="I89" s="82">
        <v>2023</v>
      </c>
      <c r="J89" s="82">
        <v>2023</v>
      </c>
      <c r="K89" s="82"/>
      <c r="L89" s="82" t="s">
        <v>47</v>
      </c>
      <c r="M89" s="130"/>
      <c r="N89" s="82" t="s">
        <v>45</v>
      </c>
      <c r="O89" s="82" t="s">
        <v>48</v>
      </c>
      <c r="P89" s="83" t="s">
        <v>56</v>
      </c>
      <c r="Q89" s="82" t="s">
        <v>136</v>
      </c>
      <c r="R89" s="83">
        <v>1</v>
      </c>
      <c r="S89" s="82" t="s">
        <v>47</v>
      </c>
      <c r="T89" s="82" t="s">
        <v>47</v>
      </c>
      <c r="U89" s="170">
        <v>317425</v>
      </c>
      <c r="V89" s="170">
        <v>0</v>
      </c>
      <c r="W89" s="170">
        <v>0</v>
      </c>
      <c r="X89" s="170">
        <v>317425</v>
      </c>
      <c r="Y89" s="84">
        <v>0</v>
      </c>
      <c r="Z89" s="148"/>
      <c r="AA89" s="326"/>
      <c r="AB89" s="325"/>
      <c r="AC89" s="170">
        <v>32012.92</v>
      </c>
      <c r="AD89" s="170">
        <v>33126.81</v>
      </c>
      <c r="AE89" s="170">
        <v>82730.100000000006</v>
      </c>
      <c r="AF89" s="170">
        <v>15352.54</v>
      </c>
      <c r="AG89" s="170">
        <v>39183.51</v>
      </c>
      <c r="AH89" s="170">
        <v>17586.939999999999</v>
      </c>
      <c r="AI89" s="170">
        <v>25871.26</v>
      </c>
      <c r="AJ89" s="170">
        <v>71560.92</v>
      </c>
      <c r="AK89" s="170"/>
      <c r="AL89" s="170"/>
      <c r="AM89" s="170"/>
      <c r="AN89" s="170"/>
      <c r="AO89" s="170"/>
      <c r="AP89" s="83"/>
      <c r="AQ89" s="147"/>
      <c r="AR89" s="82" t="s">
        <v>50</v>
      </c>
    </row>
    <row r="90" spans="1:44" ht="38.25" x14ac:dyDescent="0.25">
      <c r="A90" s="298" t="s">
        <v>687</v>
      </c>
      <c r="B90" s="217" t="s">
        <v>966</v>
      </c>
      <c r="C90" s="82" t="s">
        <v>43</v>
      </c>
      <c r="D90" s="120" t="s">
        <v>1193</v>
      </c>
      <c r="E90" s="73" t="s">
        <v>191</v>
      </c>
      <c r="F90" s="82" t="s">
        <v>133</v>
      </c>
      <c r="G90" s="82">
        <v>12</v>
      </c>
      <c r="H90" s="82" t="s">
        <v>97</v>
      </c>
      <c r="I90" s="82">
        <v>2023</v>
      </c>
      <c r="J90" s="82">
        <v>2023</v>
      </c>
      <c r="K90" s="73"/>
      <c r="L90" s="83" t="s">
        <v>47</v>
      </c>
      <c r="M90" s="130"/>
      <c r="N90" s="82" t="s">
        <v>45</v>
      </c>
      <c r="O90" s="82" t="s">
        <v>48</v>
      </c>
      <c r="P90" s="83" t="s">
        <v>56</v>
      </c>
      <c r="Q90" s="82" t="s">
        <v>136</v>
      </c>
      <c r="R90" s="83">
        <v>1</v>
      </c>
      <c r="S90" s="82" t="s">
        <v>47</v>
      </c>
      <c r="T90" s="82" t="s">
        <v>47</v>
      </c>
      <c r="U90" s="170">
        <v>421300.86300000001</v>
      </c>
      <c r="V90" s="170">
        <v>0</v>
      </c>
      <c r="W90" s="170">
        <v>0</v>
      </c>
      <c r="X90" s="170">
        <v>421300.86</v>
      </c>
      <c r="Y90" s="84">
        <v>0</v>
      </c>
      <c r="Z90" s="148"/>
      <c r="AA90" s="156"/>
      <c r="AB90" s="325"/>
      <c r="AC90" s="170">
        <v>42488.99</v>
      </c>
      <c r="AD90" s="170">
        <v>43967.4</v>
      </c>
      <c r="AE90" s="170">
        <v>109803.15</v>
      </c>
      <c r="AF90" s="170">
        <v>20376.580000000002</v>
      </c>
      <c r="AG90" s="170">
        <v>52006.13</v>
      </c>
      <c r="AH90" s="170">
        <v>23342.18</v>
      </c>
      <c r="AI90" s="170">
        <v>34337.519999999997</v>
      </c>
      <c r="AJ90" s="170">
        <v>94978.91</v>
      </c>
      <c r="AK90" s="170"/>
      <c r="AL90" s="170"/>
      <c r="AM90" s="170"/>
      <c r="AN90" s="170"/>
      <c r="AO90" s="170"/>
      <c r="AP90" s="83"/>
      <c r="AQ90" s="147"/>
      <c r="AR90" s="82" t="s">
        <v>50</v>
      </c>
    </row>
    <row r="91" spans="1:44" ht="38.25" x14ac:dyDescent="0.25">
      <c r="A91" s="298" t="s">
        <v>688</v>
      </c>
      <c r="B91" s="217" t="s">
        <v>967</v>
      </c>
      <c r="C91" s="82" t="s">
        <v>43</v>
      </c>
      <c r="D91" s="120" t="s">
        <v>1193</v>
      </c>
      <c r="E91" s="73" t="s">
        <v>192</v>
      </c>
      <c r="F91" s="82" t="s">
        <v>133</v>
      </c>
      <c r="G91" s="82">
        <v>12</v>
      </c>
      <c r="H91" s="82" t="s">
        <v>97</v>
      </c>
      <c r="I91" s="82">
        <v>2023</v>
      </c>
      <c r="J91" s="82">
        <v>2023</v>
      </c>
      <c r="K91" s="82"/>
      <c r="L91" s="82" t="s">
        <v>47</v>
      </c>
      <c r="M91" s="130"/>
      <c r="N91" s="82" t="s">
        <v>45</v>
      </c>
      <c r="O91" s="82" t="s">
        <v>48</v>
      </c>
      <c r="P91" s="83" t="s">
        <v>56</v>
      </c>
      <c r="Q91" s="82" t="s">
        <v>136</v>
      </c>
      <c r="R91" s="83">
        <v>1</v>
      </c>
      <c r="S91" s="82" t="s">
        <v>47</v>
      </c>
      <c r="T91" s="82" t="s">
        <v>47</v>
      </c>
      <c r="U91" s="170">
        <v>427225</v>
      </c>
      <c r="V91" s="170">
        <v>0</v>
      </c>
      <c r="W91" s="170">
        <v>0</v>
      </c>
      <c r="X91" s="170">
        <v>427225</v>
      </c>
      <c r="Y91" s="84">
        <v>0</v>
      </c>
      <c r="Z91" s="148"/>
      <c r="AA91" s="326"/>
      <c r="AB91" s="325"/>
      <c r="AC91" s="170">
        <v>43086.46</v>
      </c>
      <c r="AD91" s="170">
        <v>44585.65</v>
      </c>
      <c r="AE91" s="170">
        <v>111347.15</v>
      </c>
      <c r="AF91" s="170">
        <v>20663.11</v>
      </c>
      <c r="AG91" s="170">
        <v>52737.42</v>
      </c>
      <c r="AH91" s="170">
        <v>23670.41</v>
      </c>
      <c r="AI91" s="170">
        <v>34820.35</v>
      </c>
      <c r="AJ91" s="170">
        <v>96314.45</v>
      </c>
      <c r="AK91" s="170"/>
      <c r="AL91" s="170"/>
      <c r="AM91" s="170"/>
      <c r="AN91" s="170"/>
      <c r="AO91" s="170"/>
      <c r="AP91" s="83"/>
      <c r="AQ91" s="147"/>
      <c r="AR91" s="82" t="s">
        <v>50</v>
      </c>
    </row>
    <row r="92" spans="1:44" ht="38.25" x14ac:dyDescent="0.25">
      <c r="A92" s="298" t="s">
        <v>689</v>
      </c>
      <c r="B92" s="217" t="s">
        <v>968</v>
      </c>
      <c r="C92" s="82" t="s">
        <v>43</v>
      </c>
      <c r="D92" s="120" t="s">
        <v>1193</v>
      </c>
      <c r="E92" s="73" t="s">
        <v>193</v>
      </c>
      <c r="F92" s="82" t="s">
        <v>133</v>
      </c>
      <c r="G92" s="82">
        <v>12</v>
      </c>
      <c r="H92" s="82" t="s">
        <v>97</v>
      </c>
      <c r="I92" s="82">
        <v>2023</v>
      </c>
      <c r="J92" s="82">
        <v>2023</v>
      </c>
      <c r="K92" s="82"/>
      <c r="L92" s="82" t="s">
        <v>47</v>
      </c>
      <c r="M92" s="130"/>
      <c r="N92" s="82" t="s">
        <v>45</v>
      </c>
      <c r="O92" s="82" t="s">
        <v>48</v>
      </c>
      <c r="P92" s="83" t="s">
        <v>56</v>
      </c>
      <c r="Q92" s="82" t="s">
        <v>136</v>
      </c>
      <c r="R92" s="83">
        <v>1</v>
      </c>
      <c r="S92" s="82" t="s">
        <v>47</v>
      </c>
      <c r="T92" s="82" t="s">
        <v>47</v>
      </c>
      <c r="U92" s="170">
        <v>427225</v>
      </c>
      <c r="V92" s="170">
        <v>0</v>
      </c>
      <c r="W92" s="170">
        <v>0</v>
      </c>
      <c r="X92" s="170">
        <v>427225</v>
      </c>
      <c r="Y92" s="84">
        <v>0</v>
      </c>
      <c r="Z92" s="148"/>
      <c r="AA92" s="326"/>
      <c r="AB92" s="325"/>
      <c r="AC92" s="170">
        <v>43086.46</v>
      </c>
      <c r="AD92" s="170">
        <v>44585.65</v>
      </c>
      <c r="AE92" s="170">
        <v>111347.15</v>
      </c>
      <c r="AF92" s="170">
        <v>20663.11</v>
      </c>
      <c r="AG92" s="170">
        <v>52737.42</v>
      </c>
      <c r="AH92" s="170">
        <v>23670.41</v>
      </c>
      <c r="AI92" s="170">
        <v>34820.35</v>
      </c>
      <c r="AJ92" s="170">
        <v>96314.45</v>
      </c>
      <c r="AK92" s="170"/>
      <c r="AL92" s="170"/>
      <c r="AM92" s="170"/>
      <c r="AN92" s="170"/>
      <c r="AO92" s="170"/>
      <c r="AP92" s="83"/>
      <c r="AQ92" s="147"/>
      <c r="AR92" s="82" t="s">
        <v>50</v>
      </c>
    </row>
    <row r="93" spans="1:44" ht="38.25" x14ac:dyDescent="0.25">
      <c r="A93" s="298" t="s">
        <v>690</v>
      </c>
      <c r="B93" s="217" t="s">
        <v>969</v>
      </c>
      <c r="C93" s="82" t="s">
        <v>43</v>
      </c>
      <c r="D93" s="120" t="s">
        <v>1193</v>
      </c>
      <c r="E93" s="73" t="s">
        <v>261</v>
      </c>
      <c r="F93" s="82" t="s">
        <v>133</v>
      </c>
      <c r="G93" s="82">
        <v>12</v>
      </c>
      <c r="H93" s="82" t="s">
        <v>97</v>
      </c>
      <c r="I93" s="82">
        <v>2023</v>
      </c>
      <c r="J93" s="82">
        <v>2023</v>
      </c>
      <c r="K93" s="82"/>
      <c r="L93" s="82" t="s">
        <v>47</v>
      </c>
      <c r="M93" s="130"/>
      <c r="N93" s="82" t="s">
        <v>45</v>
      </c>
      <c r="O93" s="82" t="s">
        <v>48</v>
      </c>
      <c r="P93" s="82" t="s">
        <v>56</v>
      </c>
      <c r="Q93" s="82" t="s">
        <v>136</v>
      </c>
      <c r="R93" s="83">
        <v>1</v>
      </c>
      <c r="S93" s="82" t="s">
        <v>47</v>
      </c>
      <c r="T93" s="82" t="s">
        <v>47</v>
      </c>
      <c r="U93" s="170">
        <v>928333.64839999995</v>
      </c>
      <c r="V93" s="170">
        <v>0</v>
      </c>
      <c r="W93" s="170">
        <v>0</v>
      </c>
      <c r="X93" s="170">
        <v>928333.64839999995</v>
      </c>
      <c r="Y93" s="84">
        <v>0</v>
      </c>
      <c r="Z93" s="148"/>
      <c r="AA93" s="326"/>
      <c r="AB93" s="325"/>
      <c r="AC93" s="170">
        <v>93624.22</v>
      </c>
      <c r="AD93" s="170">
        <v>96881.88</v>
      </c>
      <c r="AE93" s="170">
        <v>241950.5</v>
      </c>
      <c r="AF93" s="170">
        <v>44899.66</v>
      </c>
      <c r="AG93" s="170">
        <v>114595.16</v>
      </c>
      <c r="AH93" s="170">
        <v>51434.35</v>
      </c>
      <c r="AI93" s="170">
        <v>75662.490000000005</v>
      </c>
      <c r="AJ93" s="170">
        <v>209285.39</v>
      </c>
      <c r="AK93" s="170"/>
      <c r="AL93" s="170"/>
      <c r="AM93" s="170"/>
      <c r="AN93" s="170"/>
      <c r="AO93" s="170"/>
      <c r="AP93" s="149"/>
      <c r="AQ93" s="147"/>
      <c r="AR93" s="82" t="s">
        <v>50</v>
      </c>
    </row>
    <row r="94" spans="1:44" ht="38.25" x14ac:dyDescent="0.25">
      <c r="A94" s="298" t="s">
        <v>691</v>
      </c>
      <c r="B94" s="217" t="s">
        <v>970</v>
      </c>
      <c r="C94" s="82" t="s">
        <v>43</v>
      </c>
      <c r="D94" s="120" t="s">
        <v>1193</v>
      </c>
      <c r="E94" s="73" t="s">
        <v>224</v>
      </c>
      <c r="F94" s="82" t="s">
        <v>146</v>
      </c>
      <c r="G94" s="82">
        <v>6</v>
      </c>
      <c r="H94" s="82" t="s">
        <v>97</v>
      </c>
      <c r="I94" s="82">
        <v>2023</v>
      </c>
      <c r="J94" s="82">
        <v>2023</v>
      </c>
      <c r="K94" s="82"/>
      <c r="L94" s="82" t="s">
        <v>47</v>
      </c>
      <c r="M94" s="82"/>
      <c r="N94" s="82" t="s">
        <v>45</v>
      </c>
      <c r="O94" s="82" t="s">
        <v>48</v>
      </c>
      <c r="P94" s="83" t="s">
        <v>56</v>
      </c>
      <c r="Q94" s="82" t="s">
        <v>225</v>
      </c>
      <c r="R94" s="83">
        <v>1</v>
      </c>
      <c r="S94" s="82" t="s">
        <v>47</v>
      </c>
      <c r="T94" s="82" t="s">
        <v>47</v>
      </c>
      <c r="U94" s="170">
        <v>400000</v>
      </c>
      <c r="V94" s="170">
        <v>0</v>
      </c>
      <c r="W94" s="170">
        <v>0</v>
      </c>
      <c r="X94" s="170">
        <v>400000</v>
      </c>
      <c r="Y94" s="84" t="s">
        <v>92</v>
      </c>
      <c r="Z94" s="148"/>
      <c r="AA94" s="326"/>
      <c r="AB94" s="325"/>
      <c r="AC94" s="170">
        <v>0</v>
      </c>
      <c r="AD94" s="170">
        <v>85000</v>
      </c>
      <c r="AE94" s="170">
        <v>170000</v>
      </c>
      <c r="AF94" s="170">
        <v>0</v>
      </c>
      <c r="AG94" s="170">
        <v>60000</v>
      </c>
      <c r="AH94" s="170">
        <v>35000</v>
      </c>
      <c r="AI94" s="170">
        <v>50000</v>
      </c>
      <c r="AJ94" s="170">
        <v>0</v>
      </c>
      <c r="AK94" s="170"/>
      <c r="AL94" s="170"/>
      <c r="AM94" s="170"/>
      <c r="AN94" s="170"/>
      <c r="AO94" s="170"/>
      <c r="AP94" s="83"/>
      <c r="AQ94" s="147"/>
      <c r="AR94" s="82" t="s">
        <v>50</v>
      </c>
    </row>
    <row r="95" spans="1:44" ht="38.25" x14ac:dyDescent="0.25">
      <c r="A95" s="298" t="s">
        <v>692</v>
      </c>
      <c r="B95" s="217" t="s">
        <v>971</v>
      </c>
      <c r="C95" s="82" t="s">
        <v>43</v>
      </c>
      <c r="D95" s="120" t="s">
        <v>1193</v>
      </c>
      <c r="E95" s="73" t="s">
        <v>250</v>
      </c>
      <c r="F95" s="82" t="s">
        <v>146</v>
      </c>
      <c r="G95" s="82">
        <v>9</v>
      </c>
      <c r="H95" s="82" t="s">
        <v>97</v>
      </c>
      <c r="I95" s="82">
        <v>2023</v>
      </c>
      <c r="J95" s="82">
        <v>2023</v>
      </c>
      <c r="K95" s="82"/>
      <c r="L95" s="82" t="s">
        <v>47</v>
      </c>
      <c r="M95" s="82"/>
      <c r="N95" s="82" t="s">
        <v>45</v>
      </c>
      <c r="O95" s="82" t="s">
        <v>48</v>
      </c>
      <c r="P95" s="82" t="s">
        <v>56</v>
      </c>
      <c r="Q95" s="82" t="s">
        <v>187</v>
      </c>
      <c r="R95" s="83">
        <v>1</v>
      </c>
      <c r="S95" s="82" t="s">
        <v>47</v>
      </c>
      <c r="T95" s="82" t="s">
        <v>47</v>
      </c>
      <c r="U95" s="170">
        <v>600000</v>
      </c>
      <c r="V95" s="170">
        <v>0</v>
      </c>
      <c r="W95" s="170">
        <v>0</v>
      </c>
      <c r="X95" s="170">
        <v>600000</v>
      </c>
      <c r="Y95" s="84" t="s">
        <v>92</v>
      </c>
      <c r="Z95" s="148"/>
      <c r="AA95" s="326"/>
      <c r="AB95" s="325"/>
      <c r="AC95" s="170">
        <v>70000</v>
      </c>
      <c r="AD95" s="170">
        <v>95000</v>
      </c>
      <c r="AE95" s="170">
        <v>100000</v>
      </c>
      <c r="AF95" s="170">
        <v>5000</v>
      </c>
      <c r="AG95" s="170">
        <v>40000</v>
      </c>
      <c r="AH95" s="170">
        <v>20000</v>
      </c>
      <c r="AI95" s="170">
        <v>18000</v>
      </c>
      <c r="AJ95" s="170">
        <v>252000</v>
      </c>
      <c r="AK95" s="170"/>
      <c r="AL95" s="170"/>
      <c r="AM95" s="170"/>
      <c r="AN95" s="170"/>
      <c r="AO95" s="170"/>
      <c r="AP95" s="83"/>
      <c r="AQ95" s="147"/>
      <c r="AR95" s="82" t="s">
        <v>50</v>
      </c>
    </row>
    <row r="96" spans="1:44" ht="89.25" x14ac:dyDescent="0.25">
      <c r="A96" s="298" t="s">
        <v>693</v>
      </c>
      <c r="B96" s="217" t="s">
        <v>972</v>
      </c>
      <c r="C96" s="82" t="s">
        <v>43</v>
      </c>
      <c r="D96" s="120" t="s">
        <v>1192</v>
      </c>
      <c r="E96" s="73" t="s">
        <v>446</v>
      </c>
      <c r="F96" s="101" t="s">
        <v>1610</v>
      </c>
      <c r="G96" s="82">
        <v>36</v>
      </c>
      <c r="H96" s="82" t="s">
        <v>97</v>
      </c>
      <c r="I96" s="82">
        <v>2023</v>
      </c>
      <c r="J96" s="82">
        <v>2023</v>
      </c>
      <c r="K96" s="82"/>
      <c r="L96" s="82" t="s">
        <v>47</v>
      </c>
      <c r="M96" s="130"/>
      <c r="N96" s="82" t="s">
        <v>45</v>
      </c>
      <c r="O96" s="82" t="s">
        <v>48</v>
      </c>
      <c r="P96" s="82" t="s">
        <v>56</v>
      </c>
      <c r="Q96" s="82" t="s">
        <v>262</v>
      </c>
      <c r="R96" s="83">
        <v>2</v>
      </c>
      <c r="S96" s="82" t="s">
        <v>47</v>
      </c>
      <c r="T96" s="82" t="s">
        <v>47</v>
      </c>
      <c r="U96" s="170">
        <v>106363.56</v>
      </c>
      <c r="V96" s="170">
        <v>106363.56</v>
      </c>
      <c r="W96" s="170">
        <v>106363.56</v>
      </c>
      <c r="X96" s="170">
        <v>319090.69</v>
      </c>
      <c r="Y96" s="84">
        <v>0</v>
      </c>
      <c r="Z96" s="148"/>
      <c r="AA96" s="330" t="s">
        <v>263</v>
      </c>
      <c r="AB96" s="325" t="s">
        <v>264</v>
      </c>
      <c r="AC96" s="170"/>
      <c r="AD96" s="170"/>
      <c r="AE96" s="170"/>
      <c r="AF96" s="170"/>
      <c r="AG96" s="170"/>
      <c r="AH96" s="170"/>
      <c r="AI96" s="170"/>
      <c r="AJ96" s="170"/>
      <c r="AK96" s="170">
        <v>106363.69</v>
      </c>
      <c r="AL96" s="170"/>
      <c r="AM96" s="170"/>
      <c r="AN96" s="170"/>
      <c r="AO96" s="170"/>
      <c r="AP96" s="83"/>
      <c r="AQ96" s="147"/>
      <c r="AR96" s="82" t="s">
        <v>50</v>
      </c>
    </row>
    <row r="97" spans="1:44" ht="38.25" x14ac:dyDescent="0.25">
      <c r="A97" s="298" t="s">
        <v>694</v>
      </c>
      <c r="B97" s="217" t="s">
        <v>973</v>
      </c>
      <c r="C97" s="82" t="s">
        <v>43</v>
      </c>
      <c r="D97" s="120" t="s">
        <v>1193</v>
      </c>
      <c r="E97" s="73" t="s">
        <v>260</v>
      </c>
      <c r="F97" s="82" t="s">
        <v>133</v>
      </c>
      <c r="G97" s="82">
        <v>12</v>
      </c>
      <c r="H97" s="82" t="s">
        <v>97</v>
      </c>
      <c r="I97" s="82">
        <v>2023</v>
      </c>
      <c r="J97" s="82">
        <v>2023</v>
      </c>
      <c r="K97" s="73"/>
      <c r="L97" s="83" t="s">
        <v>47</v>
      </c>
      <c r="M97" s="130"/>
      <c r="N97" s="82" t="s">
        <v>45</v>
      </c>
      <c r="O97" s="82" t="s">
        <v>48</v>
      </c>
      <c r="P97" s="82" t="s">
        <v>56</v>
      </c>
      <c r="Q97" s="82" t="s">
        <v>91</v>
      </c>
      <c r="R97" s="83">
        <v>1</v>
      </c>
      <c r="S97" s="82" t="s">
        <v>47</v>
      </c>
      <c r="T97" s="82" t="s">
        <v>47</v>
      </c>
      <c r="U97" s="170">
        <v>742000</v>
      </c>
      <c r="V97" s="170">
        <v>0</v>
      </c>
      <c r="W97" s="170">
        <v>0</v>
      </c>
      <c r="X97" s="170">
        <v>742000</v>
      </c>
      <c r="Y97" s="84" t="s">
        <v>47</v>
      </c>
      <c r="Z97" s="85"/>
      <c r="AA97" s="331"/>
      <c r="AB97" s="325"/>
      <c r="AC97" s="170">
        <v>93659.076678962796</v>
      </c>
      <c r="AD97" s="170">
        <v>86490.442728510607</v>
      </c>
      <c r="AE97" s="170">
        <v>165303.793757676</v>
      </c>
      <c r="AF97" s="170">
        <v>19422.1440994513</v>
      </c>
      <c r="AG97" s="170">
        <v>73114.084557584094</v>
      </c>
      <c r="AH97" s="170">
        <v>42344.785039274699</v>
      </c>
      <c r="AI97" s="170">
        <v>56336.620621023598</v>
      </c>
      <c r="AJ97" s="170">
        <v>205329.05251751799</v>
      </c>
      <c r="AK97" s="170"/>
      <c r="AL97" s="170"/>
      <c r="AM97" s="170"/>
      <c r="AN97" s="170"/>
      <c r="AO97" s="170"/>
      <c r="AP97" s="83"/>
      <c r="AQ97" s="73"/>
      <c r="AR97" s="82" t="s">
        <v>50</v>
      </c>
    </row>
    <row r="98" spans="1:44" ht="38.25" x14ac:dyDescent="0.25">
      <c r="A98" s="298" t="s">
        <v>695</v>
      </c>
      <c r="B98" s="217" t="s">
        <v>974</v>
      </c>
      <c r="C98" s="82" t="s">
        <v>43</v>
      </c>
      <c r="D98" s="120" t="s">
        <v>1193</v>
      </c>
      <c r="E98" s="73" t="s">
        <v>447</v>
      </c>
      <c r="F98" s="82" t="s">
        <v>133</v>
      </c>
      <c r="G98" s="82">
        <v>12</v>
      </c>
      <c r="H98" s="82" t="s">
        <v>97</v>
      </c>
      <c r="I98" s="82">
        <v>2023</v>
      </c>
      <c r="J98" s="82">
        <v>2023</v>
      </c>
      <c r="K98" s="73"/>
      <c r="L98" s="83" t="s">
        <v>47</v>
      </c>
      <c r="M98" s="130"/>
      <c r="N98" s="82" t="s">
        <v>45</v>
      </c>
      <c r="O98" s="82" t="s">
        <v>48</v>
      </c>
      <c r="P98" s="82" t="s">
        <v>56</v>
      </c>
      <c r="Q98" s="82">
        <v>33141300</v>
      </c>
      <c r="R98" s="83">
        <v>2</v>
      </c>
      <c r="S98" s="82" t="s">
        <v>47</v>
      </c>
      <c r="T98" s="82" t="s">
        <v>47</v>
      </c>
      <c r="U98" s="170">
        <v>237665</v>
      </c>
      <c r="V98" s="170">
        <v>0</v>
      </c>
      <c r="W98" s="170">
        <v>0</v>
      </c>
      <c r="X98" s="170">
        <v>237665</v>
      </c>
      <c r="Y98" s="84" t="s">
        <v>47</v>
      </c>
      <c r="Z98" s="85"/>
      <c r="AA98" s="156"/>
      <c r="AB98" s="325"/>
      <c r="AC98" s="170">
        <v>29999.305200681501</v>
      </c>
      <c r="AD98" s="170">
        <v>27703.168559395501</v>
      </c>
      <c r="AE98" s="170">
        <v>52947.339815927298</v>
      </c>
      <c r="AF98" s="170">
        <v>6220.9755760055205</v>
      </c>
      <c r="AG98" s="170">
        <v>23418.677771399201</v>
      </c>
      <c r="AH98" s="170">
        <v>13563.171612344</v>
      </c>
      <c r="AI98" s="170">
        <v>18044.8018057892</v>
      </c>
      <c r="AJ98" s="170">
        <v>65767.559658458107</v>
      </c>
      <c r="AK98" s="170"/>
      <c r="AL98" s="170"/>
      <c r="AM98" s="170"/>
      <c r="AN98" s="170"/>
      <c r="AO98" s="170"/>
      <c r="AP98" s="83"/>
      <c r="AQ98" s="73"/>
      <c r="AR98" s="82" t="s">
        <v>50</v>
      </c>
    </row>
    <row r="99" spans="1:44" ht="38.25" x14ac:dyDescent="0.25">
      <c r="A99" s="298" t="s">
        <v>696</v>
      </c>
      <c r="B99" s="217" t="s">
        <v>975</v>
      </c>
      <c r="C99" s="82" t="s">
        <v>43</v>
      </c>
      <c r="D99" s="120" t="s">
        <v>1193</v>
      </c>
      <c r="E99" s="73" t="s">
        <v>448</v>
      </c>
      <c r="F99" s="82" t="s">
        <v>133</v>
      </c>
      <c r="G99" s="82">
        <v>36</v>
      </c>
      <c r="H99" s="82" t="s">
        <v>45</v>
      </c>
      <c r="I99" s="82">
        <v>2023</v>
      </c>
      <c r="J99" s="82">
        <v>2023</v>
      </c>
      <c r="K99" s="82"/>
      <c r="L99" s="82" t="s">
        <v>47</v>
      </c>
      <c r="M99" s="82"/>
      <c r="N99" s="82" t="s">
        <v>45</v>
      </c>
      <c r="O99" s="82" t="s">
        <v>48</v>
      </c>
      <c r="P99" s="83" t="s">
        <v>56</v>
      </c>
      <c r="Q99" s="82">
        <v>33141411</v>
      </c>
      <c r="R99" s="83">
        <v>3</v>
      </c>
      <c r="S99" s="82" t="s">
        <v>47</v>
      </c>
      <c r="T99" s="82" t="s">
        <v>92</v>
      </c>
      <c r="U99" s="170">
        <v>163766.01216000001</v>
      </c>
      <c r="V99" s="170">
        <v>0</v>
      </c>
      <c r="W99" s="170">
        <v>0</v>
      </c>
      <c r="X99" s="170">
        <v>163766.01216000001</v>
      </c>
      <c r="Y99" s="84" t="s">
        <v>47</v>
      </c>
      <c r="Z99" s="148"/>
      <c r="AA99" s="330"/>
      <c r="AB99" s="154"/>
      <c r="AC99" s="170">
        <v>20671.392844072001</v>
      </c>
      <c r="AD99" s="170">
        <v>19089.2114495971</v>
      </c>
      <c r="AE99" s="170">
        <v>36484.020348536003</v>
      </c>
      <c r="AF99" s="170">
        <v>4286.6402786577</v>
      </c>
      <c r="AG99" s="170">
        <v>16136.930000976499</v>
      </c>
      <c r="AH99" s="170">
        <v>9345.8714038469698</v>
      </c>
      <c r="AI99" s="170">
        <v>12433.994201719501</v>
      </c>
      <c r="AJ99" s="170">
        <v>45317.951632594501</v>
      </c>
      <c r="AK99" s="170"/>
      <c r="AL99" s="170"/>
      <c r="AM99" s="170"/>
      <c r="AN99" s="170"/>
      <c r="AO99" s="170"/>
      <c r="AP99" s="83"/>
      <c r="AQ99" s="73"/>
      <c r="AR99" s="82" t="s">
        <v>50</v>
      </c>
    </row>
    <row r="100" spans="1:44" ht="38.25" x14ac:dyDescent="0.25">
      <c r="A100" s="298" t="s">
        <v>697</v>
      </c>
      <c r="B100" s="217" t="s">
        <v>976</v>
      </c>
      <c r="C100" s="82" t="s">
        <v>43</v>
      </c>
      <c r="D100" s="120" t="s">
        <v>1193</v>
      </c>
      <c r="E100" s="73" t="s">
        <v>449</v>
      </c>
      <c r="F100" s="82" t="s">
        <v>133</v>
      </c>
      <c r="G100" s="82">
        <v>12</v>
      </c>
      <c r="H100" s="82" t="s">
        <v>97</v>
      </c>
      <c r="I100" s="82">
        <v>2023</v>
      </c>
      <c r="J100" s="82">
        <v>2023</v>
      </c>
      <c r="K100" s="73"/>
      <c r="L100" s="83" t="s">
        <v>47</v>
      </c>
      <c r="M100" s="130"/>
      <c r="N100" s="82" t="s">
        <v>45</v>
      </c>
      <c r="O100" s="82" t="s">
        <v>48</v>
      </c>
      <c r="P100" s="82" t="s">
        <v>56</v>
      </c>
      <c r="Q100" s="82">
        <v>33157000</v>
      </c>
      <c r="R100" s="83">
        <v>1</v>
      </c>
      <c r="S100" s="82" t="s">
        <v>47</v>
      </c>
      <c r="T100" s="82" t="s">
        <v>47</v>
      </c>
      <c r="U100" s="170">
        <v>634000</v>
      </c>
      <c r="V100" s="170">
        <v>0</v>
      </c>
      <c r="W100" s="170">
        <v>0</v>
      </c>
      <c r="X100" s="170">
        <v>634000</v>
      </c>
      <c r="Y100" s="84" t="s">
        <v>47</v>
      </c>
      <c r="Z100" s="85"/>
      <c r="AA100" s="156"/>
      <c r="AB100" s="325"/>
      <c r="AC100" s="170">
        <v>80026.758240515395</v>
      </c>
      <c r="AD100" s="170">
        <v>73901.537317891794</v>
      </c>
      <c r="AE100" s="170">
        <v>141243.40329159901</v>
      </c>
      <c r="AF100" s="170">
        <v>16595.201292523099</v>
      </c>
      <c r="AG100" s="170">
        <v>62472.142330873699</v>
      </c>
      <c r="AH100" s="170">
        <v>36181.393146765702</v>
      </c>
      <c r="AI100" s="170">
        <v>48136.681231440598</v>
      </c>
      <c r="AJ100" s="170">
        <v>175442.883148391</v>
      </c>
      <c r="AK100" s="170"/>
      <c r="AL100" s="170"/>
      <c r="AM100" s="170"/>
      <c r="AN100" s="170"/>
      <c r="AO100" s="170"/>
      <c r="AP100" s="83"/>
      <c r="AQ100" s="151"/>
      <c r="AR100" s="82" t="s">
        <v>50</v>
      </c>
    </row>
    <row r="101" spans="1:44" ht="38.25" x14ac:dyDescent="0.25">
      <c r="A101" s="298" t="s">
        <v>698</v>
      </c>
      <c r="B101" s="217" t="s">
        <v>977</v>
      </c>
      <c r="C101" s="82" t="s">
        <v>43</v>
      </c>
      <c r="D101" s="120" t="s">
        <v>1193</v>
      </c>
      <c r="E101" s="73" t="s">
        <v>450</v>
      </c>
      <c r="F101" s="82" t="s">
        <v>133</v>
      </c>
      <c r="G101" s="82">
        <v>9</v>
      </c>
      <c r="H101" s="82" t="s">
        <v>97</v>
      </c>
      <c r="I101" s="82">
        <v>2023</v>
      </c>
      <c r="J101" s="82">
        <v>2023</v>
      </c>
      <c r="K101" s="73"/>
      <c r="L101" s="83" t="s">
        <v>47</v>
      </c>
      <c r="M101" s="130"/>
      <c r="N101" s="82" t="s">
        <v>45</v>
      </c>
      <c r="O101" s="82" t="s">
        <v>48</v>
      </c>
      <c r="P101" s="82" t="s">
        <v>56</v>
      </c>
      <c r="Q101" s="82">
        <v>33696500</v>
      </c>
      <c r="R101" s="83">
        <v>1</v>
      </c>
      <c r="S101" s="82" t="s">
        <v>47</v>
      </c>
      <c r="T101" s="82" t="s">
        <v>47</v>
      </c>
      <c r="U101" s="170">
        <v>976568.28359999997</v>
      </c>
      <c r="V101" s="170">
        <v>0</v>
      </c>
      <c r="W101" s="170">
        <v>0</v>
      </c>
      <c r="X101" s="170">
        <v>976568.28359999997</v>
      </c>
      <c r="Y101" s="84" t="s">
        <v>47</v>
      </c>
      <c r="Z101" s="85"/>
      <c r="AA101" s="156"/>
      <c r="AB101" s="325"/>
      <c r="AC101" s="170">
        <v>98488.771656879893</v>
      </c>
      <c r="AD101" s="170">
        <v>101915.69950154</v>
      </c>
      <c r="AE101" s="170">
        <v>254521.83541287101</v>
      </c>
      <c r="AF101" s="170">
        <v>47232.570826102601</v>
      </c>
      <c r="AG101" s="170">
        <v>120549.33457946499</v>
      </c>
      <c r="AH101" s="170">
        <v>54106.788909963303</v>
      </c>
      <c r="AI101" s="170">
        <v>79593.783700999105</v>
      </c>
      <c r="AJ101" s="170">
        <v>220159.49901217801</v>
      </c>
      <c r="AK101" s="170"/>
      <c r="AL101" s="170"/>
      <c r="AM101" s="170"/>
      <c r="AN101" s="170"/>
      <c r="AO101" s="170"/>
      <c r="AP101" s="83"/>
      <c r="AQ101" s="152"/>
      <c r="AR101" s="82" t="s">
        <v>50</v>
      </c>
    </row>
    <row r="102" spans="1:44" ht="89.25" x14ac:dyDescent="0.25">
      <c r="A102" s="298" t="s">
        <v>699</v>
      </c>
      <c r="B102" s="217" t="s">
        <v>978</v>
      </c>
      <c r="C102" s="82" t="s">
        <v>43</v>
      </c>
      <c r="D102" s="120" t="s">
        <v>1192</v>
      </c>
      <c r="E102" s="73" t="s">
        <v>452</v>
      </c>
      <c r="F102" s="101" t="s">
        <v>1610</v>
      </c>
      <c r="G102" s="82">
        <v>24</v>
      </c>
      <c r="H102" s="82" t="s">
        <v>45</v>
      </c>
      <c r="I102" s="82">
        <v>2023</v>
      </c>
      <c r="J102" s="82">
        <v>2024</v>
      </c>
      <c r="K102" s="73"/>
      <c r="L102" s="83" t="s">
        <v>47</v>
      </c>
      <c r="M102" s="130"/>
      <c r="N102" s="82" t="s">
        <v>45</v>
      </c>
      <c r="O102" s="82" t="s">
        <v>48</v>
      </c>
      <c r="P102" s="82" t="s">
        <v>56</v>
      </c>
      <c r="Q102" s="82" t="s">
        <v>453</v>
      </c>
      <c r="R102" s="83">
        <v>2</v>
      </c>
      <c r="S102" s="82" t="s">
        <v>92</v>
      </c>
      <c r="T102" s="82" t="s">
        <v>92</v>
      </c>
      <c r="U102" s="170">
        <v>0</v>
      </c>
      <c r="V102" s="170">
        <v>150000</v>
      </c>
      <c r="W102" s="170">
        <v>150000</v>
      </c>
      <c r="X102" s="170">
        <v>300000</v>
      </c>
      <c r="Y102" s="84" t="s">
        <v>47</v>
      </c>
      <c r="Z102" s="85"/>
      <c r="AA102" s="156"/>
      <c r="AB102" s="325"/>
      <c r="AC102" s="170">
        <v>16000</v>
      </c>
      <c r="AD102" s="170">
        <v>16000</v>
      </c>
      <c r="AE102" s="170">
        <v>25000</v>
      </c>
      <c r="AF102" s="170">
        <v>12000</v>
      </c>
      <c r="AG102" s="170">
        <v>25000</v>
      </c>
      <c r="AH102" s="170">
        <v>10000</v>
      </c>
      <c r="AI102" s="170">
        <v>16000</v>
      </c>
      <c r="AJ102" s="170">
        <v>30000</v>
      </c>
      <c r="AK102" s="170"/>
      <c r="AL102" s="170"/>
      <c r="AM102" s="170"/>
      <c r="AN102" s="170"/>
      <c r="AO102" s="170"/>
      <c r="AP102" s="83"/>
      <c r="AQ102" s="152"/>
      <c r="AR102" s="82" t="s">
        <v>50</v>
      </c>
    </row>
    <row r="103" spans="1:44" ht="51" x14ac:dyDescent="0.25">
      <c r="A103" s="298" t="s">
        <v>700</v>
      </c>
      <c r="B103" s="217" t="s">
        <v>979</v>
      </c>
      <c r="C103" s="82">
        <v>3990570925</v>
      </c>
      <c r="D103" s="113" t="s">
        <v>1364</v>
      </c>
      <c r="E103" s="73" t="s">
        <v>470</v>
      </c>
      <c r="F103" s="73" t="s">
        <v>53</v>
      </c>
      <c r="G103" s="73">
        <v>12</v>
      </c>
      <c r="H103" s="73" t="s">
        <v>47</v>
      </c>
      <c r="I103" s="82">
        <v>2023</v>
      </c>
      <c r="J103" s="82">
        <v>2023</v>
      </c>
      <c r="K103" s="73" t="s">
        <v>164</v>
      </c>
      <c r="L103" s="73" t="s">
        <v>55</v>
      </c>
      <c r="M103" s="73"/>
      <c r="N103" s="73" t="s">
        <v>47</v>
      </c>
      <c r="O103" s="82" t="s">
        <v>48</v>
      </c>
      <c r="P103" s="73" t="s">
        <v>56</v>
      </c>
      <c r="Q103" s="73" t="s">
        <v>104</v>
      </c>
      <c r="R103" s="82">
        <v>1</v>
      </c>
      <c r="S103" s="82" t="s">
        <v>47</v>
      </c>
      <c r="T103" s="73" t="s">
        <v>47</v>
      </c>
      <c r="U103" s="170">
        <v>264700</v>
      </c>
      <c r="V103" s="170">
        <v>0</v>
      </c>
      <c r="W103" s="170">
        <v>0</v>
      </c>
      <c r="X103" s="170">
        <v>264700</v>
      </c>
      <c r="Y103" s="84" t="s">
        <v>47</v>
      </c>
      <c r="Z103" s="73" t="s">
        <v>47</v>
      </c>
      <c r="AA103" s="73">
        <v>226120</v>
      </c>
      <c r="AB103" s="73" t="s">
        <v>58</v>
      </c>
      <c r="AC103" s="284">
        <v>0</v>
      </c>
      <c r="AD103" s="284">
        <v>0</v>
      </c>
      <c r="AE103" s="284">
        <v>264700</v>
      </c>
      <c r="AF103" s="284">
        <v>0</v>
      </c>
      <c r="AG103" s="284">
        <v>0</v>
      </c>
      <c r="AH103" s="284">
        <v>0</v>
      </c>
      <c r="AI103" s="284">
        <v>0</v>
      </c>
      <c r="AJ103" s="284">
        <v>0</v>
      </c>
      <c r="AK103" s="284"/>
      <c r="AL103" s="284"/>
      <c r="AM103" s="284"/>
      <c r="AN103" s="284"/>
      <c r="AO103" s="284"/>
      <c r="AP103" s="73"/>
      <c r="AQ103" s="73" t="s">
        <v>471</v>
      </c>
      <c r="AR103" s="82" t="s">
        <v>51</v>
      </c>
    </row>
    <row r="104" spans="1:44" ht="51" x14ac:dyDescent="0.25">
      <c r="A104" s="298" t="s">
        <v>701</v>
      </c>
      <c r="B104" s="217" t="s">
        <v>980</v>
      </c>
      <c r="C104" s="82">
        <v>3990570925</v>
      </c>
      <c r="D104" s="113" t="s">
        <v>1364</v>
      </c>
      <c r="E104" s="73" t="s">
        <v>472</v>
      </c>
      <c r="F104" s="73" t="s">
        <v>53</v>
      </c>
      <c r="G104" s="73">
        <v>12</v>
      </c>
      <c r="H104" s="73" t="s">
        <v>47</v>
      </c>
      <c r="I104" s="82">
        <v>2023</v>
      </c>
      <c r="J104" s="82">
        <v>2023</v>
      </c>
      <c r="K104" s="73" t="s">
        <v>165</v>
      </c>
      <c r="L104" s="73" t="s">
        <v>55</v>
      </c>
      <c r="M104" s="73"/>
      <c r="N104" s="73" t="s">
        <v>47</v>
      </c>
      <c r="O104" s="82" t="s">
        <v>48</v>
      </c>
      <c r="P104" s="73" t="s">
        <v>56</v>
      </c>
      <c r="Q104" s="73" t="s">
        <v>104</v>
      </c>
      <c r="R104" s="82">
        <v>1</v>
      </c>
      <c r="S104" s="82" t="s">
        <v>47</v>
      </c>
      <c r="T104" s="73" t="s">
        <v>47</v>
      </c>
      <c r="U104" s="170">
        <v>264700</v>
      </c>
      <c r="V104" s="170">
        <v>0</v>
      </c>
      <c r="W104" s="170">
        <v>0</v>
      </c>
      <c r="X104" s="170">
        <v>264700</v>
      </c>
      <c r="Y104" s="84" t="s">
        <v>47</v>
      </c>
      <c r="Z104" s="73" t="s">
        <v>47</v>
      </c>
      <c r="AA104" s="73">
        <v>226120</v>
      </c>
      <c r="AB104" s="73" t="s">
        <v>58</v>
      </c>
      <c r="AC104" s="284">
        <v>0</v>
      </c>
      <c r="AD104" s="284">
        <v>0</v>
      </c>
      <c r="AE104" s="284">
        <v>0</v>
      </c>
      <c r="AF104" s="284">
        <v>0</v>
      </c>
      <c r="AG104" s="284">
        <v>0</v>
      </c>
      <c r="AH104" s="284">
        <v>264700</v>
      </c>
      <c r="AI104" s="284">
        <v>0</v>
      </c>
      <c r="AJ104" s="284">
        <v>0</v>
      </c>
      <c r="AK104" s="284"/>
      <c r="AL104" s="284"/>
      <c r="AM104" s="284"/>
      <c r="AN104" s="284"/>
      <c r="AO104" s="284"/>
      <c r="AP104" s="73"/>
      <c r="AQ104" s="73" t="s">
        <v>473</v>
      </c>
      <c r="AR104" s="82" t="s">
        <v>51</v>
      </c>
    </row>
    <row r="105" spans="1:44" ht="44.25" customHeight="1" x14ac:dyDescent="0.25">
      <c r="A105" s="298" t="s">
        <v>702</v>
      </c>
      <c r="B105" s="217" t="s">
        <v>981</v>
      </c>
      <c r="C105" s="82">
        <v>3990570925</v>
      </c>
      <c r="D105" s="113" t="s">
        <v>1364</v>
      </c>
      <c r="E105" s="73" t="s">
        <v>474</v>
      </c>
      <c r="F105" s="73" t="s">
        <v>53</v>
      </c>
      <c r="G105" s="73">
        <v>12</v>
      </c>
      <c r="H105" s="73" t="s">
        <v>47</v>
      </c>
      <c r="I105" s="82">
        <v>2023</v>
      </c>
      <c r="J105" s="82">
        <v>2023</v>
      </c>
      <c r="K105" s="73" t="s">
        <v>166</v>
      </c>
      <c r="L105" s="73" t="s">
        <v>55</v>
      </c>
      <c r="M105" s="73"/>
      <c r="N105" s="73" t="s">
        <v>47</v>
      </c>
      <c r="O105" s="82" t="s">
        <v>48</v>
      </c>
      <c r="P105" s="73" t="s">
        <v>56</v>
      </c>
      <c r="Q105" s="73" t="s">
        <v>104</v>
      </c>
      <c r="R105" s="82">
        <v>1</v>
      </c>
      <c r="S105" s="82" t="s">
        <v>47</v>
      </c>
      <c r="T105" s="73" t="s">
        <v>47</v>
      </c>
      <c r="U105" s="170">
        <v>264700</v>
      </c>
      <c r="V105" s="170">
        <v>0</v>
      </c>
      <c r="W105" s="170">
        <v>0</v>
      </c>
      <c r="X105" s="170">
        <v>264700</v>
      </c>
      <c r="Y105" s="84" t="s">
        <v>47</v>
      </c>
      <c r="Z105" s="73" t="s">
        <v>47</v>
      </c>
      <c r="AA105" s="73">
        <v>226120</v>
      </c>
      <c r="AB105" s="73" t="s">
        <v>58</v>
      </c>
      <c r="AC105" s="284">
        <v>0</v>
      </c>
      <c r="AD105" s="284">
        <v>0</v>
      </c>
      <c r="AE105" s="284">
        <v>0</v>
      </c>
      <c r="AF105" s="284">
        <v>0</v>
      </c>
      <c r="AG105" s="284">
        <v>0</v>
      </c>
      <c r="AH105" s="284">
        <v>0</v>
      </c>
      <c r="AI105" s="284">
        <v>264700</v>
      </c>
      <c r="AJ105" s="284">
        <v>0</v>
      </c>
      <c r="AK105" s="284"/>
      <c r="AL105" s="284"/>
      <c r="AM105" s="284"/>
      <c r="AN105" s="284"/>
      <c r="AO105" s="284"/>
      <c r="AP105" s="73"/>
      <c r="AQ105" s="73" t="s">
        <v>475</v>
      </c>
      <c r="AR105" s="82" t="s">
        <v>51</v>
      </c>
    </row>
    <row r="106" spans="1:44" ht="43.5" customHeight="1" x14ac:dyDescent="0.25">
      <c r="A106" s="298" t="s">
        <v>703</v>
      </c>
      <c r="B106" s="217" t="s">
        <v>982</v>
      </c>
      <c r="C106" s="82">
        <v>3990570925</v>
      </c>
      <c r="D106" s="113" t="s">
        <v>1364</v>
      </c>
      <c r="E106" s="73" t="s">
        <v>476</v>
      </c>
      <c r="F106" s="73" t="s">
        <v>53</v>
      </c>
      <c r="G106" s="73">
        <v>12</v>
      </c>
      <c r="H106" s="73" t="s">
        <v>47</v>
      </c>
      <c r="I106" s="82">
        <v>2023</v>
      </c>
      <c r="J106" s="82">
        <v>2023</v>
      </c>
      <c r="K106" s="73" t="s">
        <v>477</v>
      </c>
      <c r="L106" s="73" t="s">
        <v>55</v>
      </c>
      <c r="M106" s="73"/>
      <c r="N106" s="73" t="s">
        <v>47</v>
      </c>
      <c r="O106" s="82" t="s">
        <v>48</v>
      </c>
      <c r="P106" s="73" t="s">
        <v>56</v>
      </c>
      <c r="Q106" s="73" t="s">
        <v>104</v>
      </c>
      <c r="R106" s="82">
        <v>1</v>
      </c>
      <c r="S106" s="82" t="s">
        <v>47</v>
      </c>
      <c r="T106" s="73" t="s">
        <v>47</v>
      </c>
      <c r="U106" s="170">
        <v>330000</v>
      </c>
      <c r="V106" s="170">
        <v>0</v>
      </c>
      <c r="W106" s="170">
        <v>0</v>
      </c>
      <c r="X106" s="170">
        <v>330000</v>
      </c>
      <c r="Y106" s="84" t="s">
        <v>47</v>
      </c>
      <c r="Z106" s="73" t="s">
        <v>47</v>
      </c>
      <c r="AA106" s="73">
        <v>226120</v>
      </c>
      <c r="AB106" s="73" t="s">
        <v>58</v>
      </c>
      <c r="AC106" s="284">
        <v>330000</v>
      </c>
      <c r="AD106" s="284">
        <v>0</v>
      </c>
      <c r="AE106" s="284">
        <v>0</v>
      </c>
      <c r="AF106" s="284">
        <v>0</v>
      </c>
      <c r="AG106" s="284">
        <v>0</v>
      </c>
      <c r="AH106" s="284">
        <v>0</v>
      </c>
      <c r="AI106" s="284">
        <v>0</v>
      </c>
      <c r="AJ106" s="284">
        <v>0</v>
      </c>
      <c r="AK106" s="284"/>
      <c r="AL106" s="284"/>
      <c r="AM106" s="284"/>
      <c r="AN106" s="284"/>
      <c r="AO106" s="284"/>
      <c r="AP106" s="73"/>
      <c r="AQ106" s="73" t="s">
        <v>478</v>
      </c>
      <c r="AR106" s="82" t="s">
        <v>51</v>
      </c>
    </row>
    <row r="107" spans="1:44" ht="66.75" customHeight="1" x14ac:dyDescent="0.25">
      <c r="A107" s="298" t="s">
        <v>704</v>
      </c>
      <c r="B107" s="217" t="s">
        <v>983</v>
      </c>
      <c r="C107" s="82">
        <v>3990570925</v>
      </c>
      <c r="D107" s="113" t="s">
        <v>1364</v>
      </c>
      <c r="E107" s="73" t="s">
        <v>479</v>
      </c>
      <c r="F107" s="73" t="s">
        <v>53</v>
      </c>
      <c r="G107" s="73">
        <v>12</v>
      </c>
      <c r="H107" s="73" t="s">
        <v>47</v>
      </c>
      <c r="I107" s="82">
        <v>2023</v>
      </c>
      <c r="J107" s="82">
        <v>2023</v>
      </c>
      <c r="K107" s="73" t="s">
        <v>480</v>
      </c>
      <c r="L107" s="73" t="s">
        <v>55</v>
      </c>
      <c r="M107" s="73"/>
      <c r="N107" s="73" t="s">
        <v>47</v>
      </c>
      <c r="O107" s="82" t="s">
        <v>48</v>
      </c>
      <c r="P107" s="73" t="s">
        <v>56</v>
      </c>
      <c r="Q107" s="73" t="s">
        <v>104</v>
      </c>
      <c r="R107" s="82">
        <v>1</v>
      </c>
      <c r="S107" s="82" t="s">
        <v>47</v>
      </c>
      <c r="T107" s="73" t="s">
        <v>47</v>
      </c>
      <c r="U107" s="170">
        <v>330000</v>
      </c>
      <c r="V107" s="170">
        <v>0</v>
      </c>
      <c r="W107" s="170">
        <v>0</v>
      </c>
      <c r="X107" s="170">
        <v>330000</v>
      </c>
      <c r="Y107" s="84" t="s">
        <v>47</v>
      </c>
      <c r="Z107" s="73" t="s">
        <v>47</v>
      </c>
      <c r="AA107" s="73">
        <v>226120</v>
      </c>
      <c r="AB107" s="73" t="s">
        <v>58</v>
      </c>
      <c r="AC107" s="284">
        <v>0</v>
      </c>
      <c r="AD107" s="284">
        <v>0</v>
      </c>
      <c r="AE107" s="284">
        <v>0</v>
      </c>
      <c r="AF107" s="284">
        <v>330000</v>
      </c>
      <c r="AG107" s="284">
        <v>0</v>
      </c>
      <c r="AH107" s="284">
        <v>0</v>
      </c>
      <c r="AI107" s="284">
        <v>0</v>
      </c>
      <c r="AJ107" s="284">
        <v>0</v>
      </c>
      <c r="AK107" s="284"/>
      <c r="AL107" s="284"/>
      <c r="AM107" s="284"/>
      <c r="AN107" s="284"/>
      <c r="AO107" s="284"/>
      <c r="AP107" s="73"/>
      <c r="AQ107" s="73" t="s">
        <v>481</v>
      </c>
      <c r="AR107" s="82" t="s">
        <v>51</v>
      </c>
    </row>
    <row r="108" spans="1:44" ht="36.75" customHeight="1" x14ac:dyDescent="0.25">
      <c r="A108" s="298" t="s">
        <v>705</v>
      </c>
      <c r="B108" s="217" t="s">
        <v>984</v>
      </c>
      <c r="C108" s="82">
        <v>3990570925</v>
      </c>
      <c r="D108" s="113" t="s">
        <v>1364</v>
      </c>
      <c r="E108" s="73" t="s">
        <v>482</v>
      </c>
      <c r="F108" s="73" t="s">
        <v>53</v>
      </c>
      <c r="G108" s="73">
        <v>12</v>
      </c>
      <c r="H108" s="73" t="s">
        <v>47</v>
      </c>
      <c r="I108" s="82">
        <v>2023</v>
      </c>
      <c r="J108" s="82">
        <v>2023</v>
      </c>
      <c r="K108" s="73" t="s">
        <v>483</v>
      </c>
      <c r="L108" s="73" t="s">
        <v>55</v>
      </c>
      <c r="M108" s="73"/>
      <c r="N108" s="73" t="s">
        <v>47</v>
      </c>
      <c r="O108" s="82" t="s">
        <v>48</v>
      </c>
      <c r="P108" s="73" t="s">
        <v>56</v>
      </c>
      <c r="Q108" s="73" t="s">
        <v>104</v>
      </c>
      <c r="R108" s="82">
        <v>1</v>
      </c>
      <c r="S108" s="82" t="s">
        <v>47</v>
      </c>
      <c r="T108" s="73" t="s">
        <v>47</v>
      </c>
      <c r="U108" s="170">
        <v>330000</v>
      </c>
      <c r="V108" s="170">
        <v>0</v>
      </c>
      <c r="W108" s="170">
        <v>0</v>
      </c>
      <c r="X108" s="170">
        <v>330000</v>
      </c>
      <c r="Y108" s="84" t="s">
        <v>47</v>
      </c>
      <c r="Z108" s="73" t="s">
        <v>47</v>
      </c>
      <c r="AA108" s="73">
        <v>226120</v>
      </c>
      <c r="AB108" s="73" t="s">
        <v>58</v>
      </c>
      <c r="AC108" s="284">
        <v>0</v>
      </c>
      <c r="AD108" s="284">
        <v>0</v>
      </c>
      <c r="AE108" s="284">
        <v>0</v>
      </c>
      <c r="AF108" s="284">
        <v>0</v>
      </c>
      <c r="AG108" s="284">
        <v>330000</v>
      </c>
      <c r="AH108" s="284">
        <v>0</v>
      </c>
      <c r="AI108" s="284">
        <v>0</v>
      </c>
      <c r="AJ108" s="284">
        <v>0</v>
      </c>
      <c r="AK108" s="284"/>
      <c r="AL108" s="284"/>
      <c r="AM108" s="284"/>
      <c r="AN108" s="284"/>
      <c r="AO108" s="284"/>
      <c r="AP108" s="73"/>
      <c r="AQ108" s="73" t="s">
        <v>484</v>
      </c>
      <c r="AR108" s="82" t="s">
        <v>51</v>
      </c>
    </row>
    <row r="109" spans="1:44" ht="51" x14ac:dyDescent="0.25">
      <c r="A109" s="298" t="s">
        <v>706</v>
      </c>
      <c r="B109" s="217" t="s">
        <v>985</v>
      </c>
      <c r="C109" s="82">
        <v>3990570925</v>
      </c>
      <c r="D109" s="113" t="s">
        <v>1364</v>
      </c>
      <c r="E109" s="73" t="s">
        <v>485</v>
      </c>
      <c r="F109" s="73" t="s">
        <v>53</v>
      </c>
      <c r="G109" s="73">
        <v>12</v>
      </c>
      <c r="H109" s="73" t="s">
        <v>47</v>
      </c>
      <c r="I109" s="82">
        <v>2023</v>
      </c>
      <c r="J109" s="82">
        <v>2023</v>
      </c>
      <c r="K109" s="73" t="s">
        <v>486</v>
      </c>
      <c r="L109" s="73" t="s">
        <v>55</v>
      </c>
      <c r="M109" s="73"/>
      <c r="N109" s="73" t="s">
        <v>47</v>
      </c>
      <c r="O109" s="82" t="s">
        <v>48</v>
      </c>
      <c r="P109" s="73" t="s">
        <v>56</v>
      </c>
      <c r="Q109" s="73" t="s">
        <v>104</v>
      </c>
      <c r="R109" s="82">
        <v>1</v>
      </c>
      <c r="S109" s="82" t="s">
        <v>47</v>
      </c>
      <c r="T109" s="73" t="s">
        <v>47</v>
      </c>
      <c r="U109" s="170">
        <v>330000</v>
      </c>
      <c r="V109" s="170">
        <v>0</v>
      </c>
      <c r="W109" s="170">
        <v>0</v>
      </c>
      <c r="X109" s="170">
        <v>330000</v>
      </c>
      <c r="Y109" s="84" t="s">
        <v>47</v>
      </c>
      <c r="Z109" s="73" t="s">
        <v>47</v>
      </c>
      <c r="AA109" s="73">
        <v>226120</v>
      </c>
      <c r="AB109" s="73" t="s">
        <v>58</v>
      </c>
      <c r="AC109" s="284">
        <v>0</v>
      </c>
      <c r="AD109" s="284">
        <v>0</v>
      </c>
      <c r="AE109" s="284">
        <v>0</v>
      </c>
      <c r="AF109" s="284">
        <v>0</v>
      </c>
      <c r="AG109" s="284">
        <v>0</v>
      </c>
      <c r="AH109" s="284">
        <v>330000</v>
      </c>
      <c r="AI109" s="284">
        <v>0</v>
      </c>
      <c r="AJ109" s="284">
        <v>0</v>
      </c>
      <c r="AK109" s="284"/>
      <c r="AL109" s="284"/>
      <c r="AM109" s="284"/>
      <c r="AN109" s="284"/>
      <c r="AO109" s="284"/>
      <c r="AP109" s="73"/>
      <c r="AQ109" s="73" t="s">
        <v>487</v>
      </c>
      <c r="AR109" s="82" t="s">
        <v>51</v>
      </c>
    </row>
    <row r="110" spans="1:44" ht="51" x14ac:dyDescent="0.25">
      <c r="A110" s="298" t="s">
        <v>707</v>
      </c>
      <c r="B110" s="217" t="s">
        <v>986</v>
      </c>
      <c r="C110" s="82">
        <v>3990570925</v>
      </c>
      <c r="D110" s="113" t="s">
        <v>1364</v>
      </c>
      <c r="E110" s="73" t="s">
        <v>488</v>
      </c>
      <c r="F110" s="73" t="s">
        <v>53</v>
      </c>
      <c r="G110" s="73">
        <v>12</v>
      </c>
      <c r="H110" s="73" t="s">
        <v>47</v>
      </c>
      <c r="I110" s="82">
        <v>2023</v>
      </c>
      <c r="J110" s="82">
        <v>2023</v>
      </c>
      <c r="K110" s="73" t="s">
        <v>489</v>
      </c>
      <c r="L110" s="73" t="s">
        <v>55</v>
      </c>
      <c r="M110" s="73"/>
      <c r="N110" s="73" t="s">
        <v>47</v>
      </c>
      <c r="O110" s="82" t="s">
        <v>48</v>
      </c>
      <c r="P110" s="73" t="s">
        <v>56</v>
      </c>
      <c r="Q110" s="73" t="s">
        <v>104</v>
      </c>
      <c r="R110" s="82">
        <v>1</v>
      </c>
      <c r="S110" s="82" t="s">
        <v>47</v>
      </c>
      <c r="T110" s="73" t="s">
        <v>47</v>
      </c>
      <c r="U110" s="170">
        <v>330000</v>
      </c>
      <c r="V110" s="170">
        <v>0</v>
      </c>
      <c r="W110" s="170">
        <v>0</v>
      </c>
      <c r="X110" s="170">
        <v>330000</v>
      </c>
      <c r="Y110" s="84" t="s">
        <v>47</v>
      </c>
      <c r="Z110" s="73" t="s">
        <v>47</v>
      </c>
      <c r="AA110" s="73">
        <v>226120</v>
      </c>
      <c r="AB110" s="73" t="s">
        <v>58</v>
      </c>
      <c r="AC110" s="284">
        <v>0</v>
      </c>
      <c r="AD110" s="284">
        <v>0</v>
      </c>
      <c r="AE110" s="284">
        <v>0</v>
      </c>
      <c r="AF110" s="284">
        <v>0</v>
      </c>
      <c r="AG110" s="284">
        <v>0</v>
      </c>
      <c r="AH110" s="284">
        <v>0</v>
      </c>
      <c r="AI110" s="284">
        <v>330000</v>
      </c>
      <c r="AJ110" s="284">
        <v>0</v>
      </c>
      <c r="AK110" s="284"/>
      <c r="AL110" s="284"/>
      <c r="AM110" s="284"/>
      <c r="AN110" s="284"/>
      <c r="AO110" s="284"/>
      <c r="AP110" s="73"/>
      <c r="AQ110" s="73" t="s">
        <v>490</v>
      </c>
      <c r="AR110" s="82" t="s">
        <v>51</v>
      </c>
    </row>
    <row r="111" spans="1:44" ht="51" x14ac:dyDescent="0.25">
      <c r="A111" s="298" t="s">
        <v>708</v>
      </c>
      <c r="B111" s="217" t="s">
        <v>987</v>
      </c>
      <c r="C111" s="153">
        <v>3990570925</v>
      </c>
      <c r="D111" s="113" t="s">
        <v>1364</v>
      </c>
      <c r="E111" s="73" t="s">
        <v>491</v>
      </c>
      <c r="F111" s="73" t="s">
        <v>53</v>
      </c>
      <c r="G111" s="73">
        <v>12</v>
      </c>
      <c r="H111" s="73" t="s">
        <v>47</v>
      </c>
      <c r="I111" s="82">
        <v>2023</v>
      </c>
      <c r="J111" s="82">
        <v>2023</v>
      </c>
      <c r="K111" s="73" t="s">
        <v>492</v>
      </c>
      <c r="L111" s="73" t="s">
        <v>55</v>
      </c>
      <c r="M111" s="73"/>
      <c r="N111" s="73" t="s">
        <v>47</v>
      </c>
      <c r="O111" s="82" t="s">
        <v>48</v>
      </c>
      <c r="P111" s="73" t="s">
        <v>56</v>
      </c>
      <c r="Q111" s="73" t="s">
        <v>104</v>
      </c>
      <c r="R111" s="82">
        <v>1</v>
      </c>
      <c r="S111" s="82" t="s">
        <v>47</v>
      </c>
      <c r="T111" s="73" t="s">
        <v>47</v>
      </c>
      <c r="U111" s="170">
        <v>340000</v>
      </c>
      <c r="V111" s="170">
        <v>0</v>
      </c>
      <c r="W111" s="170">
        <v>0</v>
      </c>
      <c r="X111" s="170">
        <v>340000</v>
      </c>
      <c r="Y111" s="84" t="s">
        <v>47</v>
      </c>
      <c r="Z111" s="73" t="s">
        <v>47</v>
      </c>
      <c r="AA111" s="73">
        <v>226120</v>
      </c>
      <c r="AB111" s="73" t="s">
        <v>58</v>
      </c>
      <c r="AC111" s="284">
        <v>0</v>
      </c>
      <c r="AD111" s="284">
        <v>0</v>
      </c>
      <c r="AE111" s="284">
        <v>0</v>
      </c>
      <c r="AF111" s="284">
        <v>0</v>
      </c>
      <c r="AG111" s="284">
        <v>0</v>
      </c>
      <c r="AH111" s="284">
        <v>0</v>
      </c>
      <c r="AI111" s="284">
        <v>0</v>
      </c>
      <c r="AJ111" s="284">
        <v>340000</v>
      </c>
      <c r="AK111" s="284"/>
      <c r="AL111" s="284"/>
      <c r="AM111" s="284"/>
      <c r="AN111" s="284"/>
      <c r="AO111" s="284"/>
      <c r="AP111" s="73"/>
      <c r="AQ111" s="73" t="s">
        <v>493</v>
      </c>
      <c r="AR111" s="82" t="s">
        <v>51</v>
      </c>
    </row>
    <row r="112" spans="1:44" ht="51" x14ac:dyDescent="0.25">
      <c r="A112" s="298" t="s">
        <v>709</v>
      </c>
      <c r="B112" s="217" t="s">
        <v>988</v>
      </c>
      <c r="C112" s="153">
        <v>3990570925</v>
      </c>
      <c r="D112" s="113" t="s">
        <v>1364</v>
      </c>
      <c r="E112" s="73" t="s">
        <v>494</v>
      </c>
      <c r="F112" s="73" t="s">
        <v>53</v>
      </c>
      <c r="G112" s="73">
        <v>12</v>
      </c>
      <c r="H112" s="73" t="s">
        <v>47</v>
      </c>
      <c r="I112" s="82">
        <v>2023</v>
      </c>
      <c r="J112" s="82">
        <v>2023</v>
      </c>
      <c r="K112" s="73" t="s">
        <v>495</v>
      </c>
      <c r="L112" s="73" t="s">
        <v>55</v>
      </c>
      <c r="M112" s="73"/>
      <c r="N112" s="73" t="s">
        <v>47</v>
      </c>
      <c r="O112" s="82" t="s">
        <v>48</v>
      </c>
      <c r="P112" s="73" t="s">
        <v>56</v>
      </c>
      <c r="Q112" s="73" t="s">
        <v>104</v>
      </c>
      <c r="R112" s="82">
        <v>1</v>
      </c>
      <c r="S112" s="82" t="s">
        <v>47</v>
      </c>
      <c r="T112" s="73" t="s">
        <v>47</v>
      </c>
      <c r="U112" s="170">
        <v>340000</v>
      </c>
      <c r="V112" s="170">
        <v>0</v>
      </c>
      <c r="W112" s="170">
        <v>0</v>
      </c>
      <c r="X112" s="170">
        <v>340000</v>
      </c>
      <c r="Y112" s="84" t="s">
        <v>47</v>
      </c>
      <c r="Z112" s="73" t="s">
        <v>47</v>
      </c>
      <c r="AA112" s="73">
        <v>226120</v>
      </c>
      <c r="AB112" s="73" t="s">
        <v>58</v>
      </c>
      <c r="AC112" s="284">
        <v>0</v>
      </c>
      <c r="AD112" s="284">
        <v>0</v>
      </c>
      <c r="AE112" s="284">
        <v>0</v>
      </c>
      <c r="AF112" s="284">
        <v>0</v>
      </c>
      <c r="AG112" s="284">
        <v>0</v>
      </c>
      <c r="AH112" s="284">
        <v>0</v>
      </c>
      <c r="AI112" s="284">
        <v>0</v>
      </c>
      <c r="AJ112" s="284">
        <v>340000</v>
      </c>
      <c r="AK112" s="284"/>
      <c r="AL112" s="284"/>
      <c r="AM112" s="284"/>
      <c r="AN112" s="284"/>
      <c r="AO112" s="284"/>
      <c r="AP112" s="73"/>
      <c r="AQ112" s="73" t="s">
        <v>496</v>
      </c>
      <c r="AR112" s="82" t="s">
        <v>51</v>
      </c>
    </row>
    <row r="113" spans="1:44" ht="51" x14ac:dyDescent="0.25">
      <c r="A113" s="298" t="s">
        <v>710</v>
      </c>
      <c r="B113" s="217" t="s">
        <v>989</v>
      </c>
      <c r="C113" s="101" t="s">
        <v>43</v>
      </c>
      <c r="D113" s="113" t="s">
        <v>1364</v>
      </c>
      <c r="E113" s="73" t="s">
        <v>497</v>
      </c>
      <c r="F113" s="101" t="s">
        <v>498</v>
      </c>
      <c r="G113" s="82">
        <v>12</v>
      </c>
      <c r="H113" s="82" t="s">
        <v>47</v>
      </c>
      <c r="I113" s="82">
        <v>2023</v>
      </c>
      <c r="J113" s="82">
        <v>2023</v>
      </c>
      <c r="K113" s="82" t="s">
        <v>499</v>
      </c>
      <c r="L113" s="82" t="s">
        <v>55</v>
      </c>
      <c r="M113" s="82"/>
      <c r="N113" s="82" t="s">
        <v>47</v>
      </c>
      <c r="O113" s="82" t="s">
        <v>48</v>
      </c>
      <c r="P113" s="82" t="s">
        <v>56</v>
      </c>
      <c r="Q113" s="131" t="s">
        <v>500</v>
      </c>
      <c r="R113" s="83">
        <v>1</v>
      </c>
      <c r="S113" s="82" t="s">
        <v>47</v>
      </c>
      <c r="T113" s="154" t="s">
        <v>47</v>
      </c>
      <c r="U113" s="170">
        <v>188492.03999999998</v>
      </c>
      <c r="V113" s="170">
        <v>0</v>
      </c>
      <c r="W113" s="170">
        <v>0</v>
      </c>
      <c r="X113" s="170">
        <f>V113</f>
        <v>0</v>
      </c>
      <c r="Y113" s="84" t="s">
        <v>47</v>
      </c>
      <c r="Z113" s="155" t="s">
        <v>47</v>
      </c>
      <c r="AA113" s="333"/>
      <c r="AB113" s="334"/>
      <c r="AC113" s="284">
        <v>33598.800000000003</v>
      </c>
      <c r="AD113" s="284">
        <v>13066.2</v>
      </c>
      <c r="AE113" s="284">
        <v>27962.400000000001</v>
      </c>
      <c r="AF113" s="284">
        <v>11201.64</v>
      </c>
      <c r="AG113" s="284">
        <v>5599.8</v>
      </c>
      <c r="AH113" s="284">
        <v>5599.8</v>
      </c>
      <c r="AI113" s="284">
        <v>48531.6</v>
      </c>
      <c r="AJ113" s="284">
        <v>42931.8</v>
      </c>
      <c r="AK113" s="284"/>
      <c r="AL113" s="284"/>
      <c r="AM113" s="284"/>
      <c r="AN113" s="284"/>
      <c r="AO113" s="284"/>
      <c r="AP113" s="156"/>
      <c r="AQ113" s="154"/>
      <c r="AR113" s="82" t="s">
        <v>51</v>
      </c>
    </row>
    <row r="114" spans="1:44" ht="51" x14ac:dyDescent="0.25">
      <c r="A114" s="298" t="s">
        <v>711</v>
      </c>
      <c r="B114" s="217" t="s">
        <v>990</v>
      </c>
      <c r="C114" s="101" t="s">
        <v>43</v>
      </c>
      <c r="D114" s="113" t="s">
        <v>1364</v>
      </c>
      <c r="E114" s="73" t="s">
        <v>501</v>
      </c>
      <c r="F114" s="101" t="s">
        <v>502</v>
      </c>
      <c r="G114" s="82">
        <v>12</v>
      </c>
      <c r="H114" s="82" t="s">
        <v>47</v>
      </c>
      <c r="I114" s="82">
        <v>2023</v>
      </c>
      <c r="J114" s="82">
        <v>2024</v>
      </c>
      <c r="K114" s="82" t="s">
        <v>100</v>
      </c>
      <c r="L114" s="82" t="s">
        <v>55</v>
      </c>
      <c r="M114" s="82"/>
      <c r="N114" s="82" t="s">
        <v>47</v>
      </c>
      <c r="O114" s="82" t="s">
        <v>48</v>
      </c>
      <c r="P114" s="82" t="s">
        <v>56</v>
      </c>
      <c r="Q114" s="131" t="s">
        <v>270</v>
      </c>
      <c r="R114" s="83">
        <v>1</v>
      </c>
      <c r="S114" s="82" t="s">
        <v>47</v>
      </c>
      <c r="T114" s="154" t="s">
        <v>47</v>
      </c>
      <c r="U114" s="170">
        <v>0</v>
      </c>
      <c r="V114" s="170">
        <v>202837.2</v>
      </c>
      <c r="W114" s="170">
        <v>0</v>
      </c>
      <c r="X114" s="170">
        <v>202837.2</v>
      </c>
      <c r="Y114" s="84" t="s">
        <v>47</v>
      </c>
      <c r="Z114" s="157" t="s">
        <v>47</v>
      </c>
      <c r="AA114" s="84"/>
      <c r="AB114" s="84"/>
      <c r="AC114" s="284">
        <v>37332</v>
      </c>
      <c r="AD114" s="284">
        <v>14932.8</v>
      </c>
      <c r="AE114" s="284">
        <v>34843.199999999997</v>
      </c>
      <c r="AF114" s="284">
        <v>0</v>
      </c>
      <c r="AG114" s="284">
        <v>49776</v>
      </c>
      <c r="AH114" s="284">
        <v>7466.4</v>
      </c>
      <c r="AI114" s="284">
        <v>13688.4</v>
      </c>
      <c r="AJ114" s="284">
        <v>44798.400000000001</v>
      </c>
      <c r="AK114" s="284"/>
      <c r="AL114" s="284"/>
      <c r="AM114" s="284"/>
      <c r="AN114" s="284"/>
      <c r="AO114" s="284"/>
      <c r="AP114" s="156"/>
      <c r="AQ114" s="154"/>
      <c r="AR114" s="82" t="s">
        <v>51</v>
      </c>
    </row>
    <row r="115" spans="1:44" ht="51" x14ac:dyDescent="0.25">
      <c r="A115" s="298" t="s">
        <v>712</v>
      </c>
      <c r="B115" s="217" t="s">
        <v>991</v>
      </c>
      <c r="C115" s="101">
        <v>3990570925</v>
      </c>
      <c r="D115" s="113" t="s">
        <v>1364</v>
      </c>
      <c r="E115" s="73" t="s">
        <v>503</v>
      </c>
      <c r="F115" s="101" t="s">
        <v>469</v>
      </c>
      <c r="G115" s="82">
        <v>12</v>
      </c>
      <c r="H115" s="82" t="s">
        <v>47</v>
      </c>
      <c r="I115" s="82">
        <v>2023</v>
      </c>
      <c r="J115" s="82">
        <v>2023</v>
      </c>
      <c r="K115" s="82" t="s">
        <v>275</v>
      </c>
      <c r="L115" s="82" t="s">
        <v>47</v>
      </c>
      <c r="N115" s="82" t="s">
        <v>47</v>
      </c>
      <c r="O115" s="82" t="s">
        <v>48</v>
      </c>
      <c r="P115" s="83" t="s">
        <v>56</v>
      </c>
      <c r="Q115" s="131" t="s">
        <v>188</v>
      </c>
      <c r="R115" s="159">
        <v>1</v>
      </c>
      <c r="S115" s="82" t="s">
        <v>47</v>
      </c>
      <c r="T115" s="160" t="s">
        <v>45</v>
      </c>
      <c r="U115" s="170">
        <v>261080</v>
      </c>
      <c r="V115" s="170">
        <v>0</v>
      </c>
      <c r="W115" s="170">
        <v>0</v>
      </c>
      <c r="X115" s="170">
        <v>261080</v>
      </c>
      <c r="Y115" s="84" t="s">
        <v>47</v>
      </c>
      <c r="Z115" s="160" t="s">
        <v>47</v>
      </c>
      <c r="AA115" s="335"/>
      <c r="AB115" s="335"/>
      <c r="AC115" s="284"/>
      <c r="AD115" s="284"/>
      <c r="AE115" s="284"/>
      <c r="AF115" s="284"/>
      <c r="AG115" s="284"/>
      <c r="AH115" s="284"/>
      <c r="AI115" s="284"/>
      <c r="AJ115" s="284">
        <v>261080</v>
      </c>
      <c r="AK115" s="284"/>
      <c r="AL115" s="284"/>
      <c r="AM115" s="284"/>
      <c r="AN115" s="284"/>
      <c r="AO115" s="284"/>
      <c r="AP115" s="160"/>
      <c r="AR115" s="82" t="s">
        <v>51</v>
      </c>
    </row>
    <row r="116" spans="1:44" ht="51" x14ac:dyDescent="0.25">
      <c r="A116" s="298" t="s">
        <v>713</v>
      </c>
      <c r="B116" s="217" t="s">
        <v>992</v>
      </c>
      <c r="C116" s="101">
        <v>3990570925</v>
      </c>
      <c r="D116" s="113" t="s">
        <v>1364</v>
      </c>
      <c r="E116" s="73" t="s">
        <v>504</v>
      </c>
      <c r="F116" s="101" t="s">
        <v>1381</v>
      </c>
      <c r="G116" s="159">
        <v>12</v>
      </c>
      <c r="H116" s="159" t="s">
        <v>47</v>
      </c>
      <c r="I116" s="159">
        <v>2023</v>
      </c>
      <c r="J116" s="159">
        <v>2023</v>
      </c>
      <c r="K116" s="82" t="s">
        <v>168</v>
      </c>
      <c r="L116" s="82" t="s">
        <v>47</v>
      </c>
      <c r="N116" s="82" t="s">
        <v>47</v>
      </c>
      <c r="O116" s="82" t="s">
        <v>48</v>
      </c>
      <c r="P116" s="83" t="s">
        <v>56</v>
      </c>
      <c r="Q116" s="131" t="s">
        <v>500</v>
      </c>
      <c r="R116" s="159">
        <v>3</v>
      </c>
      <c r="S116" s="82" t="s">
        <v>47</v>
      </c>
      <c r="T116" s="160" t="s">
        <v>45</v>
      </c>
      <c r="U116" s="170">
        <v>700000</v>
      </c>
      <c r="V116" s="170">
        <v>0</v>
      </c>
      <c r="W116" s="170">
        <v>0</v>
      </c>
      <c r="X116" s="170">
        <v>700000</v>
      </c>
      <c r="Y116" s="84" t="s">
        <v>47</v>
      </c>
      <c r="Z116" s="160" t="s">
        <v>47</v>
      </c>
      <c r="AA116" s="335"/>
      <c r="AB116" s="335"/>
      <c r="AC116" s="284">
        <v>100000</v>
      </c>
      <c r="AD116" s="284"/>
      <c r="AE116" s="284"/>
      <c r="AF116" s="284"/>
      <c r="AG116" s="284">
        <v>100000</v>
      </c>
      <c r="AH116" s="284"/>
      <c r="AI116" s="284">
        <v>100000</v>
      </c>
      <c r="AJ116" s="284">
        <v>400000</v>
      </c>
      <c r="AK116" s="284"/>
      <c r="AL116" s="284"/>
      <c r="AM116" s="284"/>
      <c r="AN116" s="284"/>
      <c r="AO116" s="284"/>
      <c r="AP116" s="160"/>
      <c r="AQ116" s="161" t="s">
        <v>1382</v>
      </c>
      <c r="AR116" s="82" t="s">
        <v>51</v>
      </c>
    </row>
    <row r="117" spans="1:44" ht="51" x14ac:dyDescent="0.25">
      <c r="A117" s="298" t="s">
        <v>714</v>
      </c>
      <c r="B117" s="217" t="s">
        <v>993</v>
      </c>
      <c r="C117" s="101">
        <v>3990570925</v>
      </c>
      <c r="D117" s="113" t="s">
        <v>1364</v>
      </c>
      <c r="E117" s="73" t="s">
        <v>505</v>
      </c>
      <c r="F117" s="101" t="s">
        <v>125</v>
      </c>
      <c r="G117" s="159">
        <v>12</v>
      </c>
      <c r="H117" s="159" t="s">
        <v>47</v>
      </c>
      <c r="I117" s="159">
        <v>2023</v>
      </c>
      <c r="J117" s="159">
        <v>2024</v>
      </c>
      <c r="K117" s="82" t="s">
        <v>168</v>
      </c>
      <c r="L117" s="82" t="s">
        <v>47</v>
      </c>
      <c r="N117" s="82" t="s">
        <v>47</v>
      </c>
      <c r="O117" s="82" t="s">
        <v>48</v>
      </c>
      <c r="P117" s="83" t="s">
        <v>56</v>
      </c>
      <c r="Q117" s="131" t="s">
        <v>127</v>
      </c>
      <c r="R117" s="159">
        <v>2</v>
      </c>
      <c r="S117" s="82" t="s">
        <v>47</v>
      </c>
      <c r="T117" s="160" t="s">
        <v>45</v>
      </c>
      <c r="U117" s="170">
        <v>0</v>
      </c>
      <c r="V117" s="170">
        <v>889746</v>
      </c>
      <c r="W117" s="170">
        <v>0</v>
      </c>
      <c r="X117" s="170">
        <v>889746</v>
      </c>
      <c r="Y117" s="84" t="s">
        <v>47</v>
      </c>
      <c r="Z117" s="160" t="s">
        <v>47</v>
      </c>
      <c r="AA117" s="335"/>
      <c r="AB117" s="335"/>
      <c r="AC117" s="284"/>
      <c r="AD117" s="284">
        <v>889746</v>
      </c>
      <c r="AE117" s="284"/>
      <c r="AF117" s="284"/>
      <c r="AG117" s="284"/>
      <c r="AH117" s="284"/>
      <c r="AI117" s="284"/>
      <c r="AJ117" s="284"/>
      <c r="AK117" s="284"/>
      <c r="AL117" s="284"/>
      <c r="AM117" s="284"/>
      <c r="AN117" s="284"/>
      <c r="AO117" s="284"/>
      <c r="AP117" s="160"/>
      <c r="AR117" s="82" t="s">
        <v>51</v>
      </c>
    </row>
    <row r="118" spans="1:44" ht="51" x14ac:dyDescent="0.25">
      <c r="A118" s="298" t="s">
        <v>715</v>
      </c>
      <c r="B118" s="217" t="s">
        <v>994</v>
      </c>
      <c r="C118" s="101">
        <v>3990570925</v>
      </c>
      <c r="D118" s="113" t="s">
        <v>1364</v>
      </c>
      <c r="E118" s="73" t="s">
        <v>506</v>
      </c>
      <c r="F118" s="101" t="s">
        <v>507</v>
      </c>
      <c r="G118" s="159">
        <v>12</v>
      </c>
      <c r="H118" s="159" t="s">
        <v>47</v>
      </c>
      <c r="I118" s="159">
        <v>2023</v>
      </c>
      <c r="J118" s="159">
        <v>2023</v>
      </c>
      <c r="K118" s="82" t="s">
        <v>508</v>
      </c>
      <c r="L118" s="82" t="s">
        <v>47</v>
      </c>
      <c r="N118" s="82" t="s">
        <v>47</v>
      </c>
      <c r="O118" s="82" t="s">
        <v>48</v>
      </c>
      <c r="P118" s="83" t="s">
        <v>56</v>
      </c>
      <c r="Q118" s="131" t="s">
        <v>509</v>
      </c>
      <c r="R118" s="159">
        <v>2</v>
      </c>
      <c r="S118" s="82" t="s">
        <v>47</v>
      </c>
      <c r="T118" s="160" t="s">
        <v>45</v>
      </c>
      <c r="U118" s="170">
        <v>89412</v>
      </c>
      <c r="V118" s="170">
        <v>0</v>
      </c>
      <c r="W118" s="170">
        <v>0</v>
      </c>
      <c r="X118" s="170">
        <v>89412</v>
      </c>
      <c r="Y118" s="84" t="s">
        <v>47</v>
      </c>
      <c r="Z118" s="160" t="s">
        <v>47</v>
      </c>
      <c r="AA118" s="335"/>
      <c r="AB118" s="335"/>
      <c r="AC118" s="284">
        <v>11765</v>
      </c>
      <c r="AD118" s="284">
        <v>14118</v>
      </c>
      <c r="AE118" s="284">
        <v>35293</v>
      </c>
      <c r="AF118" s="284">
        <v>0</v>
      </c>
      <c r="AG118" s="284">
        <v>0</v>
      </c>
      <c r="AH118" s="284">
        <v>14118</v>
      </c>
      <c r="AI118" s="284">
        <v>14118</v>
      </c>
      <c r="AJ118" s="284">
        <v>0</v>
      </c>
      <c r="AK118" s="284"/>
      <c r="AL118" s="284"/>
      <c r="AM118" s="284"/>
      <c r="AN118" s="284"/>
      <c r="AO118" s="284"/>
      <c r="AP118" s="160"/>
      <c r="AR118" s="82" t="s">
        <v>51</v>
      </c>
    </row>
    <row r="119" spans="1:44" ht="60" x14ac:dyDescent="0.25">
      <c r="A119" s="298" t="s">
        <v>716</v>
      </c>
      <c r="B119" s="217" t="s">
        <v>995</v>
      </c>
      <c r="C119" s="101">
        <v>3990570925</v>
      </c>
      <c r="D119" s="113" t="s">
        <v>1364</v>
      </c>
      <c r="E119" s="73" t="s">
        <v>510</v>
      </c>
      <c r="F119" s="101" t="s">
        <v>99</v>
      </c>
      <c r="G119" s="159">
        <v>12</v>
      </c>
      <c r="H119" s="159" t="s">
        <v>47</v>
      </c>
      <c r="I119" s="159">
        <v>2023</v>
      </c>
      <c r="J119" s="159">
        <v>2023</v>
      </c>
      <c r="K119" s="82" t="s">
        <v>511</v>
      </c>
      <c r="L119" s="82" t="s">
        <v>47</v>
      </c>
      <c r="N119" s="82" t="s">
        <v>47</v>
      </c>
      <c r="O119" s="82" t="s">
        <v>48</v>
      </c>
      <c r="P119" s="83" t="s">
        <v>56</v>
      </c>
      <c r="Q119" s="131" t="s">
        <v>512</v>
      </c>
      <c r="R119" s="159">
        <v>1</v>
      </c>
      <c r="S119" s="82" t="s">
        <v>47</v>
      </c>
      <c r="T119" s="160" t="s">
        <v>45</v>
      </c>
      <c r="U119" s="170">
        <v>169580</v>
      </c>
      <c r="V119" s="170">
        <v>0</v>
      </c>
      <c r="W119" s="170">
        <v>0</v>
      </c>
      <c r="X119" s="170">
        <v>169580</v>
      </c>
      <c r="Y119" s="84" t="s">
        <v>47</v>
      </c>
      <c r="Z119" s="160" t="s">
        <v>47</v>
      </c>
      <c r="AA119" s="335"/>
      <c r="AB119" s="335"/>
      <c r="AC119" s="284"/>
      <c r="AD119" s="284">
        <v>56000</v>
      </c>
      <c r="AE119" s="284"/>
      <c r="AF119" s="284"/>
      <c r="AG119" s="284"/>
      <c r="AH119" s="284"/>
      <c r="AI119" s="284"/>
      <c r="AJ119" s="284">
        <v>113580</v>
      </c>
      <c r="AK119" s="284"/>
      <c r="AL119" s="284"/>
      <c r="AM119" s="284"/>
      <c r="AN119" s="284"/>
      <c r="AO119" s="284"/>
      <c r="AP119" s="160"/>
      <c r="AQ119" s="161" t="s">
        <v>1383</v>
      </c>
      <c r="AR119" s="82" t="s">
        <v>51</v>
      </c>
    </row>
    <row r="120" spans="1:44" ht="63.75" x14ac:dyDescent="0.25">
      <c r="A120" s="298" t="s">
        <v>717</v>
      </c>
      <c r="B120" s="217" t="s">
        <v>996</v>
      </c>
      <c r="C120" s="101">
        <v>3990570925</v>
      </c>
      <c r="D120" s="113" t="s">
        <v>1364</v>
      </c>
      <c r="E120" s="73" t="s">
        <v>513</v>
      </c>
      <c r="F120" s="101" t="s">
        <v>1381</v>
      </c>
      <c r="G120" s="82">
        <v>48</v>
      </c>
      <c r="H120" s="82" t="s">
        <v>45</v>
      </c>
      <c r="I120" s="82">
        <v>2023</v>
      </c>
      <c r="J120" s="82">
        <v>2023</v>
      </c>
      <c r="K120" s="73" t="s">
        <v>47</v>
      </c>
      <c r="L120" s="82" t="s">
        <v>47</v>
      </c>
      <c r="M120" s="81"/>
      <c r="N120" s="81" t="s">
        <v>47</v>
      </c>
      <c r="O120" s="81" t="s">
        <v>48</v>
      </c>
      <c r="P120" s="81" t="s">
        <v>56</v>
      </c>
      <c r="Q120" s="81" t="s">
        <v>514</v>
      </c>
      <c r="R120" s="159">
        <v>1</v>
      </c>
      <c r="S120" s="82" t="s">
        <v>47</v>
      </c>
      <c r="T120" s="82" t="s">
        <v>45</v>
      </c>
      <c r="U120" s="170">
        <v>125000</v>
      </c>
      <c r="V120" s="170">
        <v>125000</v>
      </c>
      <c r="W120" s="170">
        <v>250000</v>
      </c>
      <c r="X120" s="170">
        <v>500000</v>
      </c>
      <c r="Y120" s="84" t="s">
        <v>47</v>
      </c>
      <c r="Z120" s="132" t="s">
        <v>47</v>
      </c>
      <c r="AA120" s="335"/>
      <c r="AB120" s="335"/>
      <c r="AC120" s="284"/>
      <c r="AD120" s="284"/>
      <c r="AE120" s="284"/>
      <c r="AF120" s="284"/>
      <c r="AG120" s="284"/>
      <c r="AH120" s="284"/>
      <c r="AI120" s="284"/>
      <c r="AJ120" s="284">
        <v>250000</v>
      </c>
      <c r="AK120" s="284"/>
      <c r="AL120" s="284"/>
      <c r="AM120" s="284">
        <v>250000</v>
      </c>
      <c r="AN120" s="284"/>
      <c r="AO120" s="284"/>
      <c r="AQ120" s="73" t="s">
        <v>1384</v>
      </c>
      <c r="AR120" s="82"/>
    </row>
    <row r="121" spans="1:44" ht="51" x14ac:dyDescent="0.25">
      <c r="A121" s="298" t="s">
        <v>718</v>
      </c>
      <c r="B121" s="217" t="s">
        <v>997</v>
      </c>
      <c r="C121" s="101">
        <v>3990570925</v>
      </c>
      <c r="D121" s="113" t="s">
        <v>1364</v>
      </c>
      <c r="E121" s="73" t="s">
        <v>515</v>
      </c>
      <c r="F121" s="101" t="s">
        <v>125</v>
      </c>
      <c r="G121" s="82">
        <v>12</v>
      </c>
      <c r="H121" s="82" t="s">
        <v>47</v>
      </c>
      <c r="I121" s="82">
        <v>2023</v>
      </c>
      <c r="J121" s="82">
        <v>2023</v>
      </c>
      <c r="K121" s="73" t="s">
        <v>330</v>
      </c>
      <c r="L121" s="82" t="s">
        <v>47</v>
      </c>
      <c r="N121" s="82" t="s">
        <v>47</v>
      </c>
      <c r="O121" s="82" t="s">
        <v>48</v>
      </c>
      <c r="P121" s="83" t="s">
        <v>56</v>
      </c>
      <c r="Q121" s="81" t="s">
        <v>124</v>
      </c>
      <c r="R121" s="159">
        <v>1</v>
      </c>
      <c r="S121" s="82" t="s">
        <v>47</v>
      </c>
      <c r="T121" s="82" t="s">
        <v>47</v>
      </c>
      <c r="U121" s="170">
        <v>91500</v>
      </c>
      <c r="V121" s="170">
        <v>0</v>
      </c>
      <c r="W121" s="170">
        <v>0</v>
      </c>
      <c r="X121" s="170">
        <v>91500</v>
      </c>
      <c r="Y121" s="84" t="s">
        <v>47</v>
      </c>
      <c r="Z121" s="132" t="s">
        <v>47</v>
      </c>
      <c r="AA121" s="335"/>
      <c r="AB121" s="335"/>
      <c r="AC121" s="284"/>
      <c r="AD121" s="284"/>
      <c r="AE121" s="284"/>
      <c r="AF121" s="284">
        <v>91500</v>
      </c>
      <c r="AG121" s="284"/>
      <c r="AH121" s="284"/>
      <c r="AI121" s="284"/>
      <c r="AJ121" s="284"/>
      <c r="AK121" s="284"/>
      <c r="AL121" s="284"/>
      <c r="AM121" s="284"/>
      <c r="AN121" s="284"/>
      <c r="AO121" s="284"/>
      <c r="AQ121" s="73" t="s">
        <v>516</v>
      </c>
      <c r="AR121" s="82" t="s">
        <v>51</v>
      </c>
    </row>
    <row r="122" spans="1:44" ht="51" x14ac:dyDescent="0.25">
      <c r="A122" s="298" t="s">
        <v>719</v>
      </c>
      <c r="B122" s="217" t="s">
        <v>998</v>
      </c>
      <c r="C122" s="101">
        <v>3990570925</v>
      </c>
      <c r="D122" s="113" t="s">
        <v>1364</v>
      </c>
      <c r="E122" s="73" t="s">
        <v>517</v>
      </c>
      <c r="F122" s="101" t="s">
        <v>226</v>
      </c>
      <c r="G122" s="82">
        <v>12</v>
      </c>
      <c r="H122" s="82" t="s">
        <v>47</v>
      </c>
      <c r="I122" s="82">
        <v>2023</v>
      </c>
      <c r="J122" s="82">
        <v>2024</v>
      </c>
      <c r="K122" s="73" t="s">
        <v>518</v>
      </c>
      <c r="L122" s="82" t="s">
        <v>47</v>
      </c>
      <c r="N122" s="82" t="s">
        <v>47</v>
      </c>
      <c r="O122" s="82" t="s">
        <v>48</v>
      </c>
      <c r="P122" s="83" t="s">
        <v>56</v>
      </c>
      <c r="Q122" s="81" t="s">
        <v>127</v>
      </c>
      <c r="R122" s="159">
        <v>1</v>
      </c>
      <c r="S122" s="82" t="s">
        <v>47</v>
      </c>
      <c r="T122" s="82" t="s">
        <v>47</v>
      </c>
      <c r="U122" s="170">
        <v>0</v>
      </c>
      <c r="V122" s="170">
        <v>430000</v>
      </c>
      <c r="W122" s="170">
        <v>0</v>
      </c>
      <c r="X122" s="170">
        <v>430000</v>
      </c>
      <c r="Y122" s="84" t="s">
        <v>47</v>
      </c>
      <c r="Z122" s="132" t="s">
        <v>47</v>
      </c>
      <c r="AA122" s="335"/>
      <c r="AB122" s="335"/>
      <c r="AC122" s="284"/>
      <c r="AD122" s="284"/>
      <c r="AE122" s="284">
        <v>430000</v>
      </c>
      <c r="AF122" s="284"/>
      <c r="AG122" s="284"/>
      <c r="AH122" s="284"/>
      <c r="AI122" s="284"/>
      <c r="AJ122" s="284"/>
      <c r="AK122" s="284"/>
      <c r="AL122" s="284"/>
      <c r="AM122" s="284"/>
      <c r="AN122" s="284"/>
      <c r="AO122" s="284"/>
      <c r="AQ122" s="73" t="s">
        <v>258</v>
      </c>
      <c r="AR122" s="82" t="s">
        <v>51</v>
      </c>
    </row>
    <row r="123" spans="1:44" ht="63.75" x14ac:dyDescent="0.25">
      <c r="A123" s="298" t="s">
        <v>720</v>
      </c>
      <c r="B123" s="217" t="s">
        <v>999</v>
      </c>
      <c r="C123" s="101" t="s">
        <v>43</v>
      </c>
      <c r="D123" s="120" t="s">
        <v>1406</v>
      </c>
      <c r="E123" s="73" t="s">
        <v>531</v>
      </c>
      <c r="F123" s="101" t="s">
        <v>177</v>
      </c>
      <c r="G123" s="101">
        <v>12</v>
      </c>
      <c r="H123" s="101" t="s">
        <v>47</v>
      </c>
      <c r="I123" s="82">
        <v>2023</v>
      </c>
      <c r="J123" s="82">
        <v>2023</v>
      </c>
      <c r="K123" s="73"/>
      <c r="L123" s="82" t="s">
        <v>47</v>
      </c>
      <c r="M123" s="73"/>
      <c r="N123" s="82" t="s">
        <v>47</v>
      </c>
      <c r="O123" s="82" t="s">
        <v>48</v>
      </c>
      <c r="P123" s="82" t="s">
        <v>49</v>
      </c>
      <c r="Q123" s="81" t="s">
        <v>178</v>
      </c>
      <c r="R123" s="83">
        <v>1</v>
      </c>
      <c r="S123" s="82" t="s">
        <v>47</v>
      </c>
      <c r="T123" s="82" t="s">
        <v>47</v>
      </c>
      <c r="U123" s="170">
        <v>100000</v>
      </c>
      <c r="V123" s="170">
        <v>100000</v>
      </c>
      <c r="W123" s="170">
        <v>0</v>
      </c>
      <c r="X123" s="170">
        <v>100000</v>
      </c>
      <c r="Y123" s="84"/>
      <c r="Z123" s="85"/>
      <c r="AA123" s="336">
        <v>226120</v>
      </c>
      <c r="AB123" s="332" t="s">
        <v>58</v>
      </c>
      <c r="AC123" s="170"/>
      <c r="AD123" s="170"/>
      <c r="AE123" s="170"/>
      <c r="AF123" s="170"/>
      <c r="AG123" s="170"/>
      <c r="AH123" s="170"/>
      <c r="AI123" s="170"/>
      <c r="AJ123" s="170"/>
      <c r="AK123" s="170"/>
      <c r="AL123" s="170"/>
      <c r="AM123" s="170"/>
      <c r="AN123" s="170"/>
      <c r="AO123" s="170"/>
      <c r="AP123" s="83"/>
      <c r="AQ123" s="82" t="s">
        <v>179</v>
      </c>
      <c r="AR123" s="82" t="s">
        <v>50</v>
      </c>
    </row>
    <row r="124" spans="1:44" ht="63.75" x14ac:dyDescent="0.25">
      <c r="A124" s="298" t="s">
        <v>721</v>
      </c>
      <c r="B124" s="217" t="s">
        <v>1000</v>
      </c>
      <c r="C124" s="101" t="s">
        <v>43</v>
      </c>
      <c r="D124" s="120" t="s">
        <v>1406</v>
      </c>
      <c r="E124" s="73" t="s">
        <v>532</v>
      </c>
      <c r="F124" s="101" t="s">
        <v>177</v>
      </c>
      <c r="G124" s="101">
        <v>12</v>
      </c>
      <c r="H124" s="101" t="s">
        <v>47</v>
      </c>
      <c r="I124" s="82">
        <v>2023</v>
      </c>
      <c r="J124" s="82">
        <v>2023</v>
      </c>
      <c r="K124" s="73"/>
      <c r="L124" s="82" t="s">
        <v>47</v>
      </c>
      <c r="M124" s="73"/>
      <c r="N124" s="82" t="s">
        <v>47</v>
      </c>
      <c r="O124" s="82" t="s">
        <v>48</v>
      </c>
      <c r="P124" s="82" t="s">
        <v>49</v>
      </c>
      <c r="Q124" s="81" t="s">
        <v>178</v>
      </c>
      <c r="R124" s="83">
        <v>1</v>
      </c>
      <c r="S124" s="82" t="s">
        <v>47</v>
      </c>
      <c r="T124" s="82" t="s">
        <v>47</v>
      </c>
      <c r="U124" s="170">
        <v>0</v>
      </c>
      <c r="V124" s="170">
        <v>400000</v>
      </c>
      <c r="W124" s="170">
        <v>0</v>
      </c>
      <c r="X124" s="170">
        <v>400000</v>
      </c>
      <c r="Y124" s="84"/>
      <c r="Z124" s="85"/>
      <c r="AA124" s="336">
        <v>226120</v>
      </c>
      <c r="AB124" s="332" t="s">
        <v>58</v>
      </c>
      <c r="AC124" s="170">
        <v>80000</v>
      </c>
      <c r="AD124" s="170">
        <v>40000</v>
      </c>
      <c r="AE124" s="170">
        <v>40000</v>
      </c>
      <c r="AF124" s="170">
        <v>14000.000000000002</v>
      </c>
      <c r="AG124" s="170">
        <v>40000</v>
      </c>
      <c r="AH124" s="170">
        <v>24000</v>
      </c>
      <c r="AI124" s="170">
        <v>30000</v>
      </c>
      <c r="AJ124" s="170">
        <v>132000</v>
      </c>
      <c r="AK124" s="170"/>
      <c r="AL124" s="170"/>
      <c r="AM124" s="170"/>
      <c r="AN124" s="170"/>
      <c r="AO124" s="170"/>
      <c r="AP124" s="83"/>
      <c r="AQ124" s="82" t="s">
        <v>179</v>
      </c>
      <c r="AR124" s="82" t="s">
        <v>50</v>
      </c>
    </row>
    <row r="125" spans="1:44" ht="63.75" x14ac:dyDescent="0.25">
      <c r="A125" s="298" t="s">
        <v>722</v>
      </c>
      <c r="B125" s="217" t="s">
        <v>1001</v>
      </c>
      <c r="C125" s="101" t="s">
        <v>43</v>
      </c>
      <c r="D125" s="120" t="s">
        <v>1406</v>
      </c>
      <c r="E125" s="73" t="s">
        <v>533</v>
      </c>
      <c r="F125" s="101" t="s">
        <v>177</v>
      </c>
      <c r="G125" s="101">
        <v>12</v>
      </c>
      <c r="H125" s="101" t="s">
        <v>47</v>
      </c>
      <c r="I125" s="82">
        <v>2023</v>
      </c>
      <c r="J125" s="82">
        <v>2023</v>
      </c>
      <c r="K125" s="73"/>
      <c r="L125" s="82" t="s">
        <v>47</v>
      </c>
      <c r="M125" s="73"/>
      <c r="N125" s="82" t="s">
        <v>47</v>
      </c>
      <c r="O125" s="82" t="s">
        <v>48</v>
      </c>
      <c r="P125" s="82" t="s">
        <v>49</v>
      </c>
      <c r="Q125" s="81" t="s">
        <v>178</v>
      </c>
      <c r="R125" s="83">
        <v>1</v>
      </c>
      <c r="S125" s="82" t="s">
        <v>47</v>
      </c>
      <c r="T125" s="82" t="s">
        <v>47</v>
      </c>
      <c r="U125" s="170">
        <v>0</v>
      </c>
      <c r="V125" s="170">
        <v>221415</v>
      </c>
      <c r="W125" s="170">
        <v>0</v>
      </c>
      <c r="X125" s="170">
        <v>221415</v>
      </c>
      <c r="Y125" s="84"/>
      <c r="Z125" s="85"/>
      <c r="AA125" s="336"/>
      <c r="AB125" s="332"/>
      <c r="AC125" s="170">
        <v>44283</v>
      </c>
      <c r="AD125" s="170">
        <v>22141.5</v>
      </c>
      <c r="AE125" s="170">
        <v>22141.5</v>
      </c>
      <c r="AF125" s="170">
        <v>7749.5250000000005</v>
      </c>
      <c r="AG125" s="170">
        <v>22141.5</v>
      </c>
      <c r="AH125" s="170">
        <v>13284.9</v>
      </c>
      <c r="AI125" s="170">
        <v>16606.125</v>
      </c>
      <c r="AJ125" s="170">
        <v>73066.95</v>
      </c>
      <c r="AK125" s="170"/>
      <c r="AL125" s="170"/>
      <c r="AM125" s="170"/>
      <c r="AN125" s="170"/>
      <c r="AO125" s="170"/>
      <c r="AP125" s="83"/>
      <c r="AQ125" s="82" t="s">
        <v>179</v>
      </c>
      <c r="AR125" s="82" t="s">
        <v>51</v>
      </c>
    </row>
    <row r="126" spans="1:44" ht="63.75" x14ac:dyDescent="0.25">
      <c r="A126" s="298" t="s">
        <v>723</v>
      </c>
      <c r="B126" s="217" t="s">
        <v>1002</v>
      </c>
      <c r="C126" s="101" t="s">
        <v>43</v>
      </c>
      <c r="D126" s="120" t="s">
        <v>1406</v>
      </c>
      <c r="E126" s="73" t="s">
        <v>534</v>
      </c>
      <c r="F126" s="101" t="s">
        <v>177</v>
      </c>
      <c r="G126" s="101">
        <v>12</v>
      </c>
      <c r="H126" s="101" t="s">
        <v>47</v>
      </c>
      <c r="I126" s="82">
        <v>2023</v>
      </c>
      <c r="J126" s="82">
        <v>2023</v>
      </c>
      <c r="K126" s="73"/>
      <c r="L126" s="82" t="s">
        <v>47</v>
      </c>
      <c r="M126" s="73"/>
      <c r="N126" s="82" t="s">
        <v>47</v>
      </c>
      <c r="O126" s="82" t="s">
        <v>48</v>
      </c>
      <c r="P126" s="82" t="s">
        <v>49</v>
      </c>
      <c r="Q126" s="81" t="s">
        <v>178</v>
      </c>
      <c r="R126" s="83">
        <v>1</v>
      </c>
      <c r="S126" s="82" t="s">
        <v>47</v>
      </c>
      <c r="T126" s="82" t="s">
        <v>47</v>
      </c>
      <c r="U126" s="170">
        <v>0</v>
      </c>
      <c r="V126" s="170">
        <v>23616</v>
      </c>
      <c r="W126" s="170">
        <v>0</v>
      </c>
      <c r="X126" s="170">
        <v>23616</v>
      </c>
      <c r="Y126" s="84"/>
      <c r="Z126" s="85"/>
      <c r="AA126" s="336"/>
      <c r="AB126" s="332"/>
      <c r="AC126" s="170">
        <v>4723.2</v>
      </c>
      <c r="AD126" s="170">
        <v>2361.6</v>
      </c>
      <c r="AE126" s="170">
        <v>2361.6</v>
      </c>
      <c r="AF126" s="170">
        <v>826.56000000000006</v>
      </c>
      <c r="AG126" s="170">
        <v>2361.6</v>
      </c>
      <c r="AH126" s="170">
        <v>1416.96</v>
      </c>
      <c r="AI126" s="170">
        <v>1771.2</v>
      </c>
      <c r="AJ126" s="170">
        <v>7793.2800000000007</v>
      </c>
      <c r="AK126" s="170"/>
      <c r="AL126" s="170"/>
      <c r="AM126" s="170"/>
      <c r="AN126" s="170"/>
      <c r="AO126" s="170"/>
      <c r="AP126" s="83"/>
      <c r="AQ126" s="82" t="s">
        <v>179</v>
      </c>
      <c r="AR126" s="82" t="s">
        <v>51</v>
      </c>
    </row>
    <row r="127" spans="1:44" ht="63.75" x14ac:dyDescent="0.25">
      <c r="A127" s="298" t="s">
        <v>724</v>
      </c>
      <c r="B127" s="217" t="s">
        <v>1003</v>
      </c>
      <c r="C127" s="101" t="s">
        <v>43</v>
      </c>
      <c r="D127" s="120" t="s">
        <v>1406</v>
      </c>
      <c r="E127" s="73" t="s">
        <v>535</v>
      </c>
      <c r="F127" s="101" t="s">
        <v>423</v>
      </c>
      <c r="G127" s="82">
        <v>6</v>
      </c>
      <c r="H127" s="82" t="s">
        <v>47</v>
      </c>
      <c r="I127" s="82">
        <v>2023</v>
      </c>
      <c r="J127" s="82">
        <v>2023</v>
      </c>
      <c r="K127" s="73"/>
      <c r="L127" s="82" t="s">
        <v>47</v>
      </c>
      <c r="M127" s="73"/>
      <c r="N127" s="82" t="s">
        <v>47</v>
      </c>
      <c r="O127" s="82" t="s">
        <v>48</v>
      </c>
      <c r="P127" s="83" t="s">
        <v>49</v>
      </c>
      <c r="Q127" s="81" t="s">
        <v>178</v>
      </c>
      <c r="R127" s="83">
        <v>1</v>
      </c>
      <c r="S127" s="82" t="s">
        <v>47</v>
      </c>
      <c r="T127" s="82" t="s">
        <v>47</v>
      </c>
      <c r="U127" s="304">
        <v>50000</v>
      </c>
      <c r="V127" s="304">
        <v>50000</v>
      </c>
      <c r="W127" s="304">
        <v>150000</v>
      </c>
      <c r="X127" s="304">
        <v>250000</v>
      </c>
      <c r="Y127" s="84"/>
      <c r="Z127" s="85"/>
      <c r="AA127" s="85"/>
      <c r="AB127" s="332"/>
      <c r="AC127" s="284">
        <v>10069.91987635941</v>
      </c>
      <c r="AD127" s="284">
        <v>4920.7393795159887</v>
      </c>
      <c r="AE127" s="284">
        <v>4679.459694521378</v>
      </c>
      <c r="AF127" s="284">
        <v>1718.782306075113</v>
      </c>
      <c r="AG127" s="284">
        <v>4833.9189468593077</v>
      </c>
      <c r="AH127" s="284">
        <v>2951.1628204838889</v>
      </c>
      <c r="AI127" s="284">
        <v>3788.7192598641973</v>
      </c>
      <c r="AJ127" s="284">
        <v>17037.297716320718</v>
      </c>
      <c r="AK127" s="284"/>
      <c r="AL127" s="284"/>
      <c r="AM127" s="284"/>
      <c r="AN127" s="284"/>
      <c r="AO127" s="284"/>
      <c r="AP127" s="82" t="s">
        <v>45</v>
      </c>
      <c r="AQ127" s="73"/>
      <c r="AR127" s="82" t="s">
        <v>50</v>
      </c>
    </row>
    <row r="128" spans="1:44" ht="63.75" x14ac:dyDescent="0.25">
      <c r="A128" s="298" t="s">
        <v>725</v>
      </c>
      <c r="B128" s="217" t="s">
        <v>1004</v>
      </c>
      <c r="C128" s="101" t="s">
        <v>43</v>
      </c>
      <c r="D128" s="120" t="s">
        <v>1406</v>
      </c>
      <c r="E128" s="73" t="s">
        <v>536</v>
      </c>
      <c r="F128" s="82" t="s">
        <v>423</v>
      </c>
      <c r="G128" s="82">
        <v>60</v>
      </c>
      <c r="H128" s="82" t="s">
        <v>45</v>
      </c>
      <c r="I128" s="82">
        <v>2023</v>
      </c>
      <c r="J128" s="82">
        <v>2023</v>
      </c>
      <c r="K128" s="73"/>
      <c r="L128" s="82" t="s">
        <v>47</v>
      </c>
      <c r="M128" s="73"/>
      <c r="N128" s="82" t="s">
        <v>47</v>
      </c>
      <c r="O128" s="82" t="s">
        <v>48</v>
      </c>
      <c r="P128" s="83" t="s">
        <v>49</v>
      </c>
      <c r="Q128" s="81" t="s">
        <v>178</v>
      </c>
      <c r="R128" s="83">
        <v>1</v>
      </c>
      <c r="S128" s="82" t="s">
        <v>47</v>
      </c>
      <c r="T128" s="82" t="s">
        <v>47</v>
      </c>
      <c r="U128" s="170">
        <v>36000</v>
      </c>
      <c r="V128" s="170">
        <v>144000</v>
      </c>
      <c r="W128" s="170">
        <v>0</v>
      </c>
      <c r="X128" s="170">
        <v>180000</v>
      </c>
      <c r="Y128" s="85"/>
      <c r="Z128" s="85"/>
      <c r="AA128" s="85"/>
      <c r="AB128" s="85"/>
      <c r="AC128" s="170">
        <v>36251.71</v>
      </c>
      <c r="AD128" s="170">
        <v>17714.66</v>
      </c>
      <c r="AE128" s="170">
        <v>16846.05</v>
      </c>
      <c r="AF128" s="170">
        <v>6187.62</v>
      </c>
      <c r="AG128" s="170">
        <v>17402.11</v>
      </c>
      <c r="AH128" s="170">
        <v>10624.19</v>
      </c>
      <c r="AI128" s="170">
        <v>13639.39</v>
      </c>
      <c r="AJ128" s="170">
        <v>61334.27</v>
      </c>
      <c r="AK128" s="170"/>
      <c r="AL128" s="170"/>
      <c r="AM128" s="170"/>
      <c r="AN128" s="170"/>
      <c r="AO128" s="170"/>
      <c r="AP128" s="82" t="s">
        <v>47</v>
      </c>
      <c r="AQ128" s="73"/>
      <c r="AR128" s="82" t="s">
        <v>50</v>
      </c>
    </row>
    <row r="129" spans="1:44" ht="63.75" x14ac:dyDescent="0.25">
      <c r="A129" s="298" t="s">
        <v>726</v>
      </c>
      <c r="B129" s="217" t="s">
        <v>1005</v>
      </c>
      <c r="C129" s="101" t="s">
        <v>43</v>
      </c>
      <c r="D129" s="120" t="s">
        <v>1406</v>
      </c>
      <c r="E129" s="73" t="s">
        <v>537</v>
      </c>
      <c r="F129" s="82" t="s">
        <v>423</v>
      </c>
      <c r="G129" s="82">
        <v>60</v>
      </c>
      <c r="H129" s="82" t="s">
        <v>45</v>
      </c>
      <c r="I129" s="82">
        <v>2023</v>
      </c>
      <c r="J129" s="82">
        <v>2023</v>
      </c>
      <c r="K129" s="73"/>
      <c r="L129" s="82" t="s">
        <v>47</v>
      </c>
      <c r="M129" s="73"/>
      <c r="N129" s="82" t="s">
        <v>47</v>
      </c>
      <c r="O129" s="82" t="s">
        <v>48</v>
      </c>
      <c r="P129" s="83" t="s">
        <v>49</v>
      </c>
      <c r="Q129" s="81" t="s">
        <v>178</v>
      </c>
      <c r="R129" s="83">
        <v>1</v>
      </c>
      <c r="S129" s="82" t="s">
        <v>47</v>
      </c>
      <c r="T129" s="82" t="s">
        <v>47</v>
      </c>
      <c r="U129" s="170">
        <v>60000</v>
      </c>
      <c r="V129" s="170">
        <v>240000</v>
      </c>
      <c r="W129" s="170">
        <v>0</v>
      </c>
      <c r="X129" s="170">
        <v>300000</v>
      </c>
      <c r="Y129" s="85"/>
      <c r="Z129" s="85"/>
      <c r="AA129" s="85"/>
      <c r="AB129" s="85"/>
      <c r="AC129" s="170">
        <v>300000</v>
      </c>
      <c r="AD129" s="170">
        <v>0</v>
      </c>
      <c r="AE129" s="170">
        <v>0</v>
      </c>
      <c r="AF129" s="170">
        <v>0</v>
      </c>
      <c r="AG129" s="170">
        <v>0</v>
      </c>
      <c r="AH129" s="170">
        <v>0</v>
      </c>
      <c r="AI129" s="170">
        <v>0</v>
      </c>
      <c r="AJ129" s="170">
        <v>0</v>
      </c>
      <c r="AK129" s="170"/>
      <c r="AL129" s="170"/>
      <c r="AM129" s="170"/>
      <c r="AN129" s="170"/>
      <c r="AO129" s="170"/>
      <c r="AP129" s="82" t="s">
        <v>47</v>
      </c>
      <c r="AQ129" s="73"/>
      <c r="AR129" s="82" t="s">
        <v>50</v>
      </c>
    </row>
    <row r="130" spans="1:44" ht="63.75" x14ac:dyDescent="0.25">
      <c r="A130" s="298" t="s">
        <v>727</v>
      </c>
      <c r="B130" s="217" t="s">
        <v>1006</v>
      </c>
      <c r="C130" s="101" t="s">
        <v>43</v>
      </c>
      <c r="D130" s="120" t="s">
        <v>1406</v>
      </c>
      <c r="E130" s="73" t="s">
        <v>538</v>
      </c>
      <c r="F130" s="82" t="s">
        <v>423</v>
      </c>
      <c r="G130" s="82">
        <v>60</v>
      </c>
      <c r="H130" s="82" t="s">
        <v>45</v>
      </c>
      <c r="I130" s="82">
        <v>2023</v>
      </c>
      <c r="J130" s="82">
        <v>2023</v>
      </c>
      <c r="K130" s="73"/>
      <c r="L130" s="82" t="s">
        <v>47</v>
      </c>
      <c r="M130" s="73"/>
      <c r="N130" s="82" t="s">
        <v>47</v>
      </c>
      <c r="O130" s="82" t="s">
        <v>48</v>
      </c>
      <c r="P130" s="83" t="s">
        <v>49</v>
      </c>
      <c r="Q130" s="81" t="s">
        <v>178</v>
      </c>
      <c r="R130" s="83">
        <v>1</v>
      </c>
      <c r="S130" s="82" t="s">
        <v>47</v>
      </c>
      <c r="T130" s="82" t="s">
        <v>47</v>
      </c>
      <c r="U130" s="304">
        <v>24000</v>
      </c>
      <c r="V130" s="304">
        <v>24000</v>
      </c>
      <c r="W130" s="304">
        <v>72000</v>
      </c>
      <c r="X130" s="304">
        <v>120000</v>
      </c>
      <c r="Y130" s="85"/>
      <c r="Z130" s="85"/>
      <c r="AA130" s="85"/>
      <c r="AB130" s="85"/>
      <c r="AC130" s="284">
        <v>4833.5615406525167</v>
      </c>
      <c r="AD130" s="284">
        <v>2361.9549021676748</v>
      </c>
      <c r="AE130" s="284">
        <v>2246.1406533702611</v>
      </c>
      <c r="AF130" s="284">
        <v>825.01550691605394</v>
      </c>
      <c r="AG130" s="284">
        <v>2320.2810944924677</v>
      </c>
      <c r="AH130" s="284">
        <v>1416.5581538322667</v>
      </c>
      <c r="AI130" s="284">
        <v>1818.5852447348148</v>
      </c>
      <c r="AJ130" s="284">
        <v>8177.902903833944</v>
      </c>
      <c r="AK130" s="170"/>
      <c r="AL130" s="170"/>
      <c r="AM130" s="170"/>
      <c r="AN130" s="170"/>
      <c r="AO130" s="170"/>
      <c r="AP130" s="82" t="s">
        <v>45</v>
      </c>
      <c r="AQ130" s="73"/>
      <c r="AR130" s="82" t="s">
        <v>50</v>
      </c>
    </row>
    <row r="131" spans="1:44" ht="63.75" x14ac:dyDescent="0.25">
      <c r="A131" s="298" t="s">
        <v>728</v>
      </c>
      <c r="B131" s="217" t="s">
        <v>1007</v>
      </c>
      <c r="C131" s="101" t="s">
        <v>43</v>
      </c>
      <c r="D131" s="120" t="s">
        <v>1406</v>
      </c>
      <c r="E131" s="73" t="s">
        <v>539</v>
      </c>
      <c r="F131" s="82" t="s">
        <v>423</v>
      </c>
      <c r="G131" s="82">
        <v>60</v>
      </c>
      <c r="H131" s="82" t="s">
        <v>45</v>
      </c>
      <c r="I131" s="82">
        <v>2023</v>
      </c>
      <c r="J131" s="82">
        <v>2023</v>
      </c>
      <c r="K131" s="73"/>
      <c r="L131" s="82" t="s">
        <v>47</v>
      </c>
      <c r="M131" s="73"/>
      <c r="N131" s="82" t="s">
        <v>47</v>
      </c>
      <c r="O131" s="82" t="s">
        <v>48</v>
      </c>
      <c r="P131" s="83" t="s">
        <v>49</v>
      </c>
      <c r="Q131" s="81" t="s">
        <v>178</v>
      </c>
      <c r="R131" s="83">
        <v>1</v>
      </c>
      <c r="S131" s="82" t="s">
        <v>47</v>
      </c>
      <c r="T131" s="82" t="s">
        <v>92</v>
      </c>
      <c r="U131" s="304">
        <v>200000</v>
      </c>
      <c r="V131" s="304">
        <v>200000</v>
      </c>
      <c r="W131" s="304">
        <v>600000</v>
      </c>
      <c r="X131" s="304">
        <v>1000000</v>
      </c>
      <c r="Y131" s="85"/>
      <c r="Z131" s="85"/>
      <c r="AA131" s="85"/>
      <c r="AB131" s="85"/>
      <c r="AC131" s="284">
        <v>40279.679505437642</v>
      </c>
      <c r="AD131" s="284">
        <v>19682.957518063955</v>
      </c>
      <c r="AE131" s="284">
        <v>18717.838778085512</v>
      </c>
      <c r="AF131" s="284">
        <v>6875.1292243004518</v>
      </c>
      <c r="AG131" s="284">
        <v>19335.675787437231</v>
      </c>
      <c r="AH131" s="284">
        <v>11804.651281935556</v>
      </c>
      <c r="AI131" s="284">
        <v>15154.877039456789</v>
      </c>
      <c r="AJ131" s="284">
        <v>68149.190865282872</v>
      </c>
      <c r="AK131" s="170"/>
      <c r="AL131" s="170"/>
      <c r="AM131" s="170"/>
      <c r="AN131" s="170"/>
      <c r="AO131" s="170"/>
      <c r="AP131" s="82" t="s">
        <v>92</v>
      </c>
      <c r="AQ131" s="73"/>
      <c r="AR131" s="82" t="s">
        <v>50</v>
      </c>
    </row>
    <row r="132" spans="1:44" ht="25.5" customHeight="1" x14ac:dyDescent="0.25">
      <c r="A132" s="298" t="s">
        <v>729</v>
      </c>
      <c r="B132" s="217" t="s">
        <v>1008</v>
      </c>
      <c r="C132" s="101" t="s">
        <v>43</v>
      </c>
      <c r="D132" s="120" t="s">
        <v>1406</v>
      </c>
      <c r="E132" s="73" t="s">
        <v>540</v>
      </c>
      <c r="F132" s="82" t="s">
        <v>423</v>
      </c>
      <c r="G132" s="82">
        <v>60</v>
      </c>
      <c r="H132" s="82" t="s">
        <v>45</v>
      </c>
      <c r="I132" s="82">
        <v>2023</v>
      </c>
      <c r="J132" s="82">
        <v>2023</v>
      </c>
      <c r="K132" s="73"/>
      <c r="L132" s="82" t="s">
        <v>47</v>
      </c>
      <c r="M132" s="73"/>
      <c r="N132" s="82" t="s">
        <v>47</v>
      </c>
      <c r="O132" s="82" t="s">
        <v>48</v>
      </c>
      <c r="P132" s="83" t="s">
        <v>49</v>
      </c>
      <c r="Q132" s="81" t="s">
        <v>178</v>
      </c>
      <c r="R132" s="83">
        <v>1</v>
      </c>
      <c r="S132" s="82" t="s">
        <v>47</v>
      </c>
      <c r="T132" s="82" t="s">
        <v>45</v>
      </c>
      <c r="U132" s="304">
        <v>90000</v>
      </c>
      <c r="V132" s="304">
        <v>90000</v>
      </c>
      <c r="W132" s="304">
        <v>270000</v>
      </c>
      <c r="X132" s="304">
        <v>450000</v>
      </c>
      <c r="Y132" s="85"/>
      <c r="Z132" s="85"/>
      <c r="AA132" s="85"/>
      <c r="AB132" s="85"/>
      <c r="AC132" s="284">
        <v>18125.855777446937</v>
      </c>
      <c r="AD132" s="284">
        <v>8857.3308831287814</v>
      </c>
      <c r="AE132" s="284">
        <v>8423.0274501384811</v>
      </c>
      <c r="AF132" s="284">
        <v>3093.8081509352028</v>
      </c>
      <c r="AG132" s="284">
        <v>8701.0541043467529</v>
      </c>
      <c r="AH132" s="284">
        <v>5312.0930768710004</v>
      </c>
      <c r="AI132" s="284">
        <v>6819.6946677555552</v>
      </c>
      <c r="AJ132" s="284">
        <v>30667.135889377292</v>
      </c>
      <c r="AK132" s="170"/>
      <c r="AL132" s="170"/>
      <c r="AM132" s="170"/>
      <c r="AN132" s="170"/>
      <c r="AO132" s="170"/>
      <c r="AP132" s="82" t="s">
        <v>92</v>
      </c>
      <c r="AQ132" s="73"/>
      <c r="AR132" s="82" t="s">
        <v>50</v>
      </c>
    </row>
    <row r="133" spans="1:44" ht="63.75" x14ac:dyDescent="0.25">
      <c r="A133" s="298" t="s">
        <v>730</v>
      </c>
      <c r="B133" s="217" t="s">
        <v>1009</v>
      </c>
      <c r="C133" s="101" t="s">
        <v>43</v>
      </c>
      <c r="D133" s="120" t="s">
        <v>1406</v>
      </c>
      <c r="E133" s="73" t="s">
        <v>541</v>
      </c>
      <c r="F133" s="82" t="s">
        <v>423</v>
      </c>
      <c r="G133" s="82">
        <v>60</v>
      </c>
      <c r="H133" s="82" t="s">
        <v>45</v>
      </c>
      <c r="I133" s="82">
        <v>2023</v>
      </c>
      <c r="J133" s="82">
        <v>2023</v>
      </c>
      <c r="K133" s="73"/>
      <c r="L133" s="82" t="s">
        <v>47</v>
      </c>
      <c r="M133" s="73"/>
      <c r="N133" s="82" t="s">
        <v>47</v>
      </c>
      <c r="O133" s="82" t="s">
        <v>48</v>
      </c>
      <c r="P133" s="83" t="s">
        <v>49</v>
      </c>
      <c r="Q133" s="81" t="s">
        <v>178</v>
      </c>
      <c r="R133" s="83">
        <v>1</v>
      </c>
      <c r="S133" s="82" t="s">
        <v>47</v>
      </c>
      <c r="T133" s="82" t="s">
        <v>47</v>
      </c>
      <c r="U133" s="304">
        <v>60000</v>
      </c>
      <c r="V133" s="304">
        <v>60000</v>
      </c>
      <c r="W133" s="304">
        <v>180000</v>
      </c>
      <c r="X133" s="304">
        <v>300000</v>
      </c>
      <c r="Y133" s="117"/>
      <c r="Z133" s="118"/>
      <c r="AA133" s="337"/>
      <c r="AB133" s="338"/>
      <c r="AC133" s="284">
        <v>12083.903851631292</v>
      </c>
      <c r="AD133" s="284">
        <v>5904.8872554191867</v>
      </c>
      <c r="AE133" s="284">
        <v>5615.3516334256528</v>
      </c>
      <c r="AF133" s="284">
        <v>2062.5387672901352</v>
      </c>
      <c r="AG133" s="284">
        <v>5800.7027362311701</v>
      </c>
      <c r="AH133" s="284">
        <v>3541.3953845806664</v>
      </c>
      <c r="AI133" s="284">
        <v>4546.463111837038</v>
      </c>
      <c r="AJ133" s="284">
        <v>20444.757259584861</v>
      </c>
      <c r="AK133" s="170"/>
      <c r="AL133" s="170"/>
      <c r="AM133" s="170"/>
      <c r="AN133" s="170"/>
      <c r="AO133" s="170"/>
      <c r="AP133" s="82" t="s">
        <v>92</v>
      </c>
      <c r="AQ133" s="73"/>
      <c r="AR133" s="82" t="s">
        <v>50</v>
      </c>
    </row>
    <row r="134" spans="1:44" ht="63.75" x14ac:dyDescent="0.25">
      <c r="A134" s="298" t="s">
        <v>731</v>
      </c>
      <c r="B134" s="217" t="s">
        <v>1010</v>
      </c>
      <c r="C134" s="101" t="s">
        <v>43</v>
      </c>
      <c r="D134" s="120" t="s">
        <v>1406</v>
      </c>
      <c r="E134" s="73" t="s">
        <v>542</v>
      </c>
      <c r="F134" s="82" t="s">
        <v>423</v>
      </c>
      <c r="G134" s="82">
        <v>60</v>
      </c>
      <c r="H134" s="82" t="s">
        <v>45</v>
      </c>
      <c r="I134" s="82">
        <v>2023</v>
      </c>
      <c r="J134" s="82">
        <v>2023</v>
      </c>
      <c r="K134" s="73"/>
      <c r="L134" s="82" t="s">
        <v>47</v>
      </c>
      <c r="M134" s="73"/>
      <c r="N134" s="82" t="s">
        <v>47</v>
      </c>
      <c r="O134" s="82" t="s">
        <v>48</v>
      </c>
      <c r="P134" s="83" t="s">
        <v>49</v>
      </c>
      <c r="Q134" s="81" t="s">
        <v>178</v>
      </c>
      <c r="R134" s="83">
        <v>1</v>
      </c>
      <c r="S134" s="82" t="s">
        <v>47</v>
      </c>
      <c r="T134" s="82" t="s">
        <v>45</v>
      </c>
      <c r="U134" s="304">
        <v>56000</v>
      </c>
      <c r="V134" s="304">
        <v>56000</v>
      </c>
      <c r="W134" s="304">
        <v>168000</v>
      </c>
      <c r="X134" s="304">
        <v>280000</v>
      </c>
      <c r="Y134" s="117"/>
      <c r="Z134" s="117"/>
      <c r="AA134" s="117"/>
      <c r="AB134" s="338"/>
      <c r="AC134" s="284">
        <v>11278.31026152254</v>
      </c>
      <c r="AD134" s="284">
        <v>5511.2281050579077</v>
      </c>
      <c r="AE134" s="284">
        <v>5240.9948578639433</v>
      </c>
      <c r="AF134" s="284">
        <v>1925.0361828041262</v>
      </c>
      <c r="AG134" s="284">
        <v>5413.9892204824246</v>
      </c>
      <c r="AH134" s="284">
        <v>3305.3023589419563</v>
      </c>
      <c r="AI134" s="284">
        <v>4243.3655710479015</v>
      </c>
      <c r="AJ134" s="284">
        <v>19081.773442279205</v>
      </c>
      <c r="AK134" s="170"/>
      <c r="AL134" s="170"/>
      <c r="AM134" s="170"/>
      <c r="AN134" s="170"/>
      <c r="AO134" s="170"/>
      <c r="AP134" s="82" t="s">
        <v>92</v>
      </c>
      <c r="AQ134" s="73"/>
      <c r="AR134" s="82" t="s">
        <v>50</v>
      </c>
    </row>
    <row r="135" spans="1:44" ht="63.75" x14ac:dyDescent="0.25">
      <c r="A135" s="298" t="s">
        <v>732</v>
      </c>
      <c r="B135" s="217" t="s">
        <v>1011</v>
      </c>
      <c r="C135" s="101" t="s">
        <v>43</v>
      </c>
      <c r="D135" s="120" t="s">
        <v>1406</v>
      </c>
      <c r="E135" s="73" t="s">
        <v>543</v>
      </c>
      <c r="F135" s="82" t="s">
        <v>423</v>
      </c>
      <c r="G135" s="82">
        <v>60</v>
      </c>
      <c r="H135" s="82" t="s">
        <v>45</v>
      </c>
      <c r="I135" s="82">
        <v>2023</v>
      </c>
      <c r="J135" s="82">
        <v>2023</v>
      </c>
      <c r="K135" s="73"/>
      <c r="L135" s="82" t="s">
        <v>47</v>
      </c>
      <c r="M135" s="73"/>
      <c r="N135" s="82" t="s">
        <v>47</v>
      </c>
      <c r="O135" s="82" t="s">
        <v>48</v>
      </c>
      <c r="P135" s="83" t="s">
        <v>49</v>
      </c>
      <c r="Q135" s="81" t="s">
        <v>178</v>
      </c>
      <c r="R135" s="83">
        <v>1</v>
      </c>
      <c r="S135" s="82" t="s">
        <v>47</v>
      </c>
      <c r="T135" s="82" t="s">
        <v>45</v>
      </c>
      <c r="U135" s="304">
        <v>52000</v>
      </c>
      <c r="V135" s="304">
        <v>52000</v>
      </c>
      <c r="W135" s="304">
        <v>156000</v>
      </c>
      <c r="X135" s="304">
        <v>260000</v>
      </c>
      <c r="Y135" s="85"/>
      <c r="Z135" s="85"/>
      <c r="AA135" s="85"/>
      <c r="AB135" s="85"/>
      <c r="AC135" s="284">
        <v>10472.716671413786</v>
      </c>
      <c r="AD135" s="284">
        <v>5117.5689546966287</v>
      </c>
      <c r="AE135" s="284">
        <v>4866.6380823022328</v>
      </c>
      <c r="AF135" s="284">
        <v>1787.5335983181171</v>
      </c>
      <c r="AG135" s="284">
        <v>5027.27570473368</v>
      </c>
      <c r="AH135" s="284">
        <v>3069.2093333032449</v>
      </c>
      <c r="AI135" s="284">
        <v>3940.268030258766</v>
      </c>
      <c r="AJ135" s="284">
        <v>17718.789624973546</v>
      </c>
      <c r="AK135" s="170"/>
      <c r="AL135" s="170"/>
      <c r="AM135" s="170"/>
      <c r="AN135" s="170"/>
      <c r="AO135" s="170"/>
      <c r="AP135" s="82" t="s">
        <v>92</v>
      </c>
      <c r="AQ135" s="73"/>
      <c r="AR135" s="82" t="s">
        <v>50</v>
      </c>
    </row>
    <row r="136" spans="1:44" ht="63.75" x14ac:dyDescent="0.25">
      <c r="A136" s="298" t="s">
        <v>733</v>
      </c>
      <c r="B136" s="217" t="s">
        <v>1012</v>
      </c>
      <c r="C136" s="101" t="s">
        <v>43</v>
      </c>
      <c r="D136" s="120" t="s">
        <v>1406</v>
      </c>
      <c r="E136" s="73" t="s">
        <v>544</v>
      </c>
      <c r="F136" s="82" t="s">
        <v>423</v>
      </c>
      <c r="G136" s="82">
        <v>60</v>
      </c>
      <c r="H136" s="82" t="s">
        <v>45</v>
      </c>
      <c r="I136" s="82">
        <v>2023</v>
      </c>
      <c r="J136" s="82">
        <v>2023</v>
      </c>
      <c r="K136" s="73"/>
      <c r="L136" s="82" t="s">
        <v>47</v>
      </c>
      <c r="M136" s="73"/>
      <c r="N136" s="82" t="s">
        <v>47</v>
      </c>
      <c r="O136" s="82" t="s">
        <v>48</v>
      </c>
      <c r="P136" s="83" t="s">
        <v>49</v>
      </c>
      <c r="Q136" s="81" t="s">
        <v>178</v>
      </c>
      <c r="R136" s="83">
        <v>1</v>
      </c>
      <c r="S136" s="82" t="s">
        <v>47</v>
      </c>
      <c r="T136" s="82" t="s">
        <v>45</v>
      </c>
      <c r="U136" s="304">
        <v>92000</v>
      </c>
      <c r="V136" s="304">
        <v>92000</v>
      </c>
      <c r="W136" s="304">
        <v>276000</v>
      </c>
      <c r="X136" s="304">
        <v>460000</v>
      </c>
      <c r="Y136" s="85"/>
      <c r="Z136" s="85"/>
      <c r="AA136" s="85"/>
      <c r="AB136" s="85"/>
      <c r="AC136" s="284">
        <v>18528.652572501313</v>
      </c>
      <c r="AD136" s="284">
        <v>9054.1604583094195</v>
      </c>
      <c r="AE136" s="284">
        <v>8610.205837919335</v>
      </c>
      <c r="AF136" s="284">
        <v>3162.5594431782074</v>
      </c>
      <c r="AG136" s="284">
        <v>8894.4108622211279</v>
      </c>
      <c r="AH136" s="284">
        <v>5430.1395896903559</v>
      </c>
      <c r="AI136" s="284">
        <v>6971.2434381501234</v>
      </c>
      <c r="AJ136" s="284">
        <v>31348.627798030117</v>
      </c>
      <c r="AK136" s="170"/>
      <c r="AL136" s="170"/>
      <c r="AM136" s="170"/>
      <c r="AN136" s="170"/>
      <c r="AO136" s="170"/>
      <c r="AP136" s="82" t="s">
        <v>92</v>
      </c>
      <c r="AQ136" s="73"/>
      <c r="AR136" s="82" t="s">
        <v>50</v>
      </c>
    </row>
    <row r="137" spans="1:44" ht="63.75" x14ac:dyDescent="0.25">
      <c r="A137" s="298" t="s">
        <v>734</v>
      </c>
      <c r="B137" s="217" t="s">
        <v>1013</v>
      </c>
      <c r="C137" s="101" t="s">
        <v>43</v>
      </c>
      <c r="D137" s="120" t="s">
        <v>1406</v>
      </c>
      <c r="E137" s="73" t="s">
        <v>545</v>
      </c>
      <c r="F137" s="82" t="s">
        <v>423</v>
      </c>
      <c r="G137" s="82">
        <v>60</v>
      </c>
      <c r="H137" s="82" t="s">
        <v>45</v>
      </c>
      <c r="I137" s="82">
        <v>2023</v>
      </c>
      <c r="J137" s="82">
        <v>2023</v>
      </c>
      <c r="K137" s="73"/>
      <c r="L137" s="82" t="s">
        <v>47</v>
      </c>
      <c r="M137" s="73"/>
      <c r="N137" s="82" t="s">
        <v>47</v>
      </c>
      <c r="O137" s="82" t="s">
        <v>48</v>
      </c>
      <c r="P137" s="83" t="s">
        <v>49</v>
      </c>
      <c r="Q137" s="81" t="s">
        <v>178</v>
      </c>
      <c r="R137" s="83">
        <v>1</v>
      </c>
      <c r="S137" s="82" t="s">
        <v>47</v>
      </c>
      <c r="T137" s="82" t="s">
        <v>45</v>
      </c>
      <c r="U137" s="304">
        <v>180000</v>
      </c>
      <c r="V137" s="304">
        <v>180000</v>
      </c>
      <c r="W137" s="304">
        <v>540000</v>
      </c>
      <c r="X137" s="304">
        <v>900000</v>
      </c>
      <c r="Y137" s="85"/>
      <c r="Z137" s="85"/>
      <c r="AA137" s="85"/>
      <c r="AB137" s="85"/>
      <c r="AC137" s="284">
        <v>36251.711554893875</v>
      </c>
      <c r="AD137" s="284">
        <v>17714.661766257563</v>
      </c>
      <c r="AE137" s="284">
        <v>16846.054900276962</v>
      </c>
      <c r="AF137" s="284">
        <v>6187.6163018704056</v>
      </c>
      <c r="AG137" s="284">
        <v>17402.108208693506</v>
      </c>
      <c r="AH137" s="284">
        <v>10624.186153742001</v>
      </c>
      <c r="AI137" s="284">
        <v>13639.38933551111</v>
      </c>
      <c r="AJ137" s="284">
        <v>61334.271778754584</v>
      </c>
      <c r="AK137" s="170"/>
      <c r="AL137" s="170"/>
      <c r="AM137" s="170"/>
      <c r="AN137" s="170"/>
      <c r="AO137" s="170"/>
      <c r="AP137" s="82" t="s">
        <v>92</v>
      </c>
      <c r="AQ137" s="73"/>
      <c r="AR137" s="82" t="s">
        <v>50</v>
      </c>
    </row>
    <row r="138" spans="1:44" ht="30.75" customHeight="1" x14ac:dyDescent="0.25">
      <c r="A138" s="298" t="s">
        <v>735</v>
      </c>
      <c r="B138" s="217" t="s">
        <v>1014</v>
      </c>
      <c r="C138" s="101" t="s">
        <v>43</v>
      </c>
      <c r="D138" s="120" t="s">
        <v>1406</v>
      </c>
      <c r="E138" s="73" t="s">
        <v>546</v>
      </c>
      <c r="F138" s="82" t="s">
        <v>423</v>
      </c>
      <c r="G138" s="82">
        <v>60</v>
      </c>
      <c r="H138" s="82" t="s">
        <v>45</v>
      </c>
      <c r="I138" s="82">
        <v>2023</v>
      </c>
      <c r="J138" s="82">
        <v>2023</v>
      </c>
      <c r="K138" s="73"/>
      <c r="L138" s="82" t="s">
        <v>47</v>
      </c>
      <c r="M138" s="73"/>
      <c r="N138" s="82" t="s">
        <v>47</v>
      </c>
      <c r="O138" s="82" t="s">
        <v>48</v>
      </c>
      <c r="P138" s="83" t="s">
        <v>49</v>
      </c>
      <c r="Q138" s="81" t="s">
        <v>178</v>
      </c>
      <c r="R138" s="83">
        <v>1</v>
      </c>
      <c r="S138" s="82" t="s">
        <v>47</v>
      </c>
      <c r="T138" s="82" t="s">
        <v>45</v>
      </c>
      <c r="U138" s="304">
        <v>72000</v>
      </c>
      <c r="V138" s="304">
        <v>72000</v>
      </c>
      <c r="W138" s="304">
        <v>216000</v>
      </c>
      <c r="X138" s="304">
        <v>360000</v>
      </c>
      <c r="Y138" s="85"/>
      <c r="Z138" s="85"/>
      <c r="AA138" s="85"/>
      <c r="AB138" s="85"/>
      <c r="AC138" s="284">
        <v>14500.684621957549</v>
      </c>
      <c r="AD138" s="284">
        <v>7085.8647065030245</v>
      </c>
      <c r="AE138" s="284">
        <v>6738.4219601107834</v>
      </c>
      <c r="AF138" s="284">
        <v>2475.046520748162</v>
      </c>
      <c r="AG138" s="284">
        <v>6960.8432834774048</v>
      </c>
      <c r="AH138" s="284">
        <v>4249.6744614968002</v>
      </c>
      <c r="AI138" s="284">
        <v>5455.7557342044447</v>
      </c>
      <c r="AJ138" s="284">
        <v>24533.708711501837</v>
      </c>
      <c r="AK138" s="170"/>
      <c r="AL138" s="170"/>
      <c r="AM138" s="170"/>
      <c r="AN138" s="170"/>
      <c r="AO138" s="170"/>
      <c r="AP138" s="82" t="s">
        <v>92</v>
      </c>
      <c r="AQ138" s="73"/>
      <c r="AR138" s="82" t="s">
        <v>50</v>
      </c>
    </row>
    <row r="139" spans="1:44" ht="63.75" x14ac:dyDescent="0.25">
      <c r="A139" s="298" t="s">
        <v>736</v>
      </c>
      <c r="B139" s="217" t="s">
        <v>1015</v>
      </c>
      <c r="C139" s="101" t="s">
        <v>43</v>
      </c>
      <c r="D139" s="120" t="s">
        <v>1406</v>
      </c>
      <c r="E139" s="73" t="s">
        <v>547</v>
      </c>
      <c r="F139" s="82" t="s">
        <v>423</v>
      </c>
      <c r="G139" s="82">
        <v>60</v>
      </c>
      <c r="H139" s="82" t="s">
        <v>45</v>
      </c>
      <c r="I139" s="82">
        <v>2023</v>
      </c>
      <c r="J139" s="82">
        <v>2023</v>
      </c>
      <c r="K139" s="73"/>
      <c r="L139" s="82" t="s">
        <v>47</v>
      </c>
      <c r="M139" s="73"/>
      <c r="N139" s="82" t="s">
        <v>47</v>
      </c>
      <c r="O139" s="82" t="s">
        <v>48</v>
      </c>
      <c r="P139" s="83" t="s">
        <v>49</v>
      </c>
      <c r="Q139" s="81" t="s">
        <v>178</v>
      </c>
      <c r="R139" s="83">
        <v>1</v>
      </c>
      <c r="S139" s="82" t="s">
        <v>47</v>
      </c>
      <c r="T139" s="82" t="s">
        <v>45</v>
      </c>
      <c r="U139" s="304">
        <v>40000</v>
      </c>
      <c r="V139" s="304">
        <v>40000</v>
      </c>
      <c r="W139" s="304">
        <v>120000</v>
      </c>
      <c r="X139" s="304">
        <v>200000</v>
      </c>
      <c r="Y139" s="85"/>
      <c r="Z139" s="85"/>
      <c r="AA139" s="85"/>
      <c r="AB139" s="85"/>
      <c r="AC139" s="284">
        <v>8055.9359010875269</v>
      </c>
      <c r="AD139" s="284">
        <v>3936.5915036127908</v>
      </c>
      <c r="AE139" s="284">
        <v>3743.5677556171022</v>
      </c>
      <c r="AF139" s="284">
        <v>1375.0258448600903</v>
      </c>
      <c r="AG139" s="284">
        <v>3867.1351574874461</v>
      </c>
      <c r="AH139" s="284">
        <v>2360.9302563871115</v>
      </c>
      <c r="AI139" s="284">
        <v>3030.9754078913579</v>
      </c>
      <c r="AJ139" s="284">
        <v>13629.838173056574</v>
      </c>
      <c r="AK139" s="170"/>
      <c r="AL139" s="170"/>
      <c r="AM139" s="170"/>
      <c r="AN139" s="170"/>
      <c r="AO139" s="170"/>
      <c r="AP139" s="82" t="s">
        <v>92</v>
      </c>
      <c r="AQ139" s="73"/>
      <c r="AR139" s="82" t="s">
        <v>50</v>
      </c>
    </row>
    <row r="140" spans="1:44" ht="63.75" x14ac:dyDescent="0.25">
      <c r="A140" s="298" t="s">
        <v>737</v>
      </c>
      <c r="B140" s="217" t="s">
        <v>1016</v>
      </c>
      <c r="C140" s="101" t="s">
        <v>43</v>
      </c>
      <c r="D140" s="120" t="s">
        <v>1406</v>
      </c>
      <c r="E140" s="73" t="s">
        <v>548</v>
      </c>
      <c r="F140" s="82" t="s">
        <v>423</v>
      </c>
      <c r="G140" s="82">
        <v>60</v>
      </c>
      <c r="H140" s="82" t="s">
        <v>45</v>
      </c>
      <c r="I140" s="82">
        <v>2023</v>
      </c>
      <c r="J140" s="82">
        <v>2023</v>
      </c>
      <c r="K140" s="73"/>
      <c r="L140" s="82" t="s">
        <v>47</v>
      </c>
      <c r="M140" s="73"/>
      <c r="N140" s="82" t="s">
        <v>47</v>
      </c>
      <c r="O140" s="82" t="s">
        <v>48</v>
      </c>
      <c r="P140" s="83" t="s">
        <v>49</v>
      </c>
      <c r="Q140" s="81" t="s">
        <v>178</v>
      </c>
      <c r="R140" s="83">
        <v>1</v>
      </c>
      <c r="S140" s="82" t="s">
        <v>47</v>
      </c>
      <c r="T140" s="82" t="s">
        <v>47</v>
      </c>
      <c r="U140" s="304">
        <v>40000</v>
      </c>
      <c r="V140" s="304">
        <v>40000</v>
      </c>
      <c r="W140" s="304">
        <v>120000</v>
      </c>
      <c r="X140" s="304">
        <v>200000</v>
      </c>
      <c r="Y140" s="85"/>
      <c r="Z140" s="85"/>
      <c r="AA140" s="85"/>
      <c r="AB140" s="85"/>
      <c r="AC140" s="284">
        <v>8055.9359010875269</v>
      </c>
      <c r="AD140" s="284">
        <v>3936.5915036127908</v>
      </c>
      <c r="AE140" s="284">
        <v>3743.5677556171022</v>
      </c>
      <c r="AF140" s="284">
        <v>1375.0258448600903</v>
      </c>
      <c r="AG140" s="284">
        <v>3867.1351574874461</v>
      </c>
      <c r="AH140" s="284">
        <v>2360.9302563871115</v>
      </c>
      <c r="AI140" s="284">
        <v>3030.9754078913579</v>
      </c>
      <c r="AJ140" s="284">
        <v>13629.838173056574</v>
      </c>
      <c r="AK140" s="170"/>
      <c r="AL140" s="170"/>
      <c r="AM140" s="170"/>
      <c r="AN140" s="170"/>
      <c r="AO140" s="170"/>
      <c r="AP140" s="82" t="s">
        <v>92</v>
      </c>
      <c r="AQ140" s="73"/>
      <c r="AR140" s="82" t="s">
        <v>50</v>
      </c>
    </row>
    <row r="141" spans="1:44" ht="63.75" x14ac:dyDescent="0.25">
      <c r="A141" s="298" t="s">
        <v>738</v>
      </c>
      <c r="B141" s="217" t="s">
        <v>1017</v>
      </c>
      <c r="C141" s="101" t="s">
        <v>43</v>
      </c>
      <c r="D141" s="120" t="s">
        <v>1406</v>
      </c>
      <c r="E141" s="73" t="s">
        <v>549</v>
      </c>
      <c r="F141" s="82" t="s">
        <v>423</v>
      </c>
      <c r="G141" s="82">
        <v>60</v>
      </c>
      <c r="H141" s="82" t="s">
        <v>45</v>
      </c>
      <c r="I141" s="82">
        <v>2023</v>
      </c>
      <c r="J141" s="82">
        <v>2024</v>
      </c>
      <c r="K141" s="73"/>
      <c r="L141" s="82" t="s">
        <v>47</v>
      </c>
      <c r="M141" s="73"/>
      <c r="N141" s="82" t="s">
        <v>47</v>
      </c>
      <c r="O141" s="82" t="s">
        <v>48</v>
      </c>
      <c r="P141" s="83" t="s">
        <v>49</v>
      </c>
      <c r="Q141" s="81" t="s">
        <v>178</v>
      </c>
      <c r="R141" s="83">
        <v>1</v>
      </c>
      <c r="S141" s="82" t="s">
        <v>47</v>
      </c>
      <c r="T141" s="82" t="s">
        <v>45</v>
      </c>
      <c r="U141" s="304">
        <v>22000</v>
      </c>
      <c r="V141" s="304">
        <v>22000</v>
      </c>
      <c r="W141" s="304">
        <v>66000</v>
      </c>
      <c r="X141" s="304">
        <v>110000</v>
      </c>
      <c r="Y141" s="85"/>
      <c r="Z141" s="85"/>
      <c r="AA141" s="85"/>
      <c r="AB141" s="85"/>
      <c r="AC141" s="284">
        <v>4430.7647455981396</v>
      </c>
      <c r="AD141" s="284">
        <v>2165.1253269870354</v>
      </c>
      <c r="AE141" s="284">
        <v>2058.9622655894059</v>
      </c>
      <c r="AF141" s="284">
        <v>756.26421467304965</v>
      </c>
      <c r="AG141" s="284">
        <v>2126.9243366180954</v>
      </c>
      <c r="AH141" s="284">
        <v>1298.5116410129112</v>
      </c>
      <c r="AI141" s="284">
        <v>1667.0364743402465</v>
      </c>
      <c r="AJ141" s="284">
        <v>7496.410995181117</v>
      </c>
      <c r="AK141" s="170"/>
      <c r="AL141" s="170"/>
      <c r="AM141" s="170"/>
      <c r="AN141" s="170"/>
      <c r="AO141" s="170"/>
      <c r="AP141" s="82" t="s">
        <v>92</v>
      </c>
      <c r="AQ141" s="73"/>
      <c r="AR141" s="82" t="s">
        <v>50</v>
      </c>
    </row>
    <row r="142" spans="1:44" ht="63.75" x14ac:dyDescent="0.25">
      <c r="A142" s="298" t="s">
        <v>739</v>
      </c>
      <c r="B142" s="217" t="s">
        <v>1018</v>
      </c>
      <c r="C142" s="101" t="s">
        <v>43</v>
      </c>
      <c r="D142" s="120" t="s">
        <v>1406</v>
      </c>
      <c r="E142" s="73" t="s">
        <v>550</v>
      </c>
      <c r="F142" s="82" t="s">
        <v>423</v>
      </c>
      <c r="G142" s="82">
        <v>12</v>
      </c>
      <c r="H142" s="82" t="s">
        <v>45</v>
      </c>
      <c r="I142" s="82">
        <v>2023</v>
      </c>
      <c r="J142" s="82">
        <v>2023</v>
      </c>
      <c r="K142" s="73"/>
      <c r="L142" s="82" t="s">
        <v>47</v>
      </c>
      <c r="M142" s="73"/>
      <c r="N142" s="82" t="s">
        <v>47</v>
      </c>
      <c r="O142" s="82" t="s">
        <v>48</v>
      </c>
      <c r="P142" s="83" t="s">
        <v>49</v>
      </c>
      <c r="Q142" s="81" t="s">
        <v>178</v>
      </c>
      <c r="R142" s="83">
        <v>1</v>
      </c>
      <c r="S142" s="82" t="s">
        <v>47</v>
      </c>
      <c r="T142" s="82" t="s">
        <v>45</v>
      </c>
      <c r="U142" s="170">
        <v>36000</v>
      </c>
      <c r="V142" s="170">
        <v>144000</v>
      </c>
      <c r="W142" s="170">
        <v>0</v>
      </c>
      <c r="X142" s="170">
        <v>180000</v>
      </c>
      <c r="Y142" s="85"/>
      <c r="Z142" s="85"/>
      <c r="AA142" s="85"/>
      <c r="AB142" s="85"/>
      <c r="AC142" s="170">
        <v>36251.71</v>
      </c>
      <c r="AD142" s="170">
        <v>17714.66</v>
      </c>
      <c r="AE142" s="170">
        <v>16846.05</v>
      </c>
      <c r="AF142" s="170">
        <v>6187.62</v>
      </c>
      <c r="AG142" s="170">
        <v>17402.11</v>
      </c>
      <c r="AH142" s="170">
        <v>10624.19</v>
      </c>
      <c r="AI142" s="170">
        <v>13639.39</v>
      </c>
      <c r="AJ142" s="170">
        <v>61334.27</v>
      </c>
      <c r="AK142" s="170"/>
      <c r="AL142" s="170"/>
      <c r="AM142" s="170"/>
      <c r="AN142" s="170"/>
      <c r="AO142" s="170"/>
      <c r="AP142" s="82" t="s">
        <v>92</v>
      </c>
      <c r="AQ142" s="73"/>
      <c r="AR142" s="82" t="s">
        <v>50</v>
      </c>
    </row>
    <row r="143" spans="1:44" ht="63.75" x14ac:dyDescent="0.25">
      <c r="A143" s="298" t="s">
        <v>740</v>
      </c>
      <c r="B143" s="217" t="s">
        <v>1019</v>
      </c>
      <c r="C143" s="101" t="s">
        <v>43</v>
      </c>
      <c r="D143" s="120" t="s">
        <v>1406</v>
      </c>
      <c r="E143" s="73" t="s">
        <v>551</v>
      </c>
      <c r="F143" s="82" t="s">
        <v>423</v>
      </c>
      <c r="G143" s="82">
        <v>12</v>
      </c>
      <c r="H143" s="82" t="s">
        <v>45</v>
      </c>
      <c r="I143" s="82">
        <v>2023</v>
      </c>
      <c r="J143" s="82">
        <v>2023</v>
      </c>
      <c r="K143" s="73"/>
      <c r="L143" s="82" t="s">
        <v>47</v>
      </c>
      <c r="M143" s="73"/>
      <c r="N143" s="82" t="s">
        <v>47</v>
      </c>
      <c r="O143" s="82" t="s">
        <v>48</v>
      </c>
      <c r="P143" s="83" t="s">
        <v>49</v>
      </c>
      <c r="Q143" s="81" t="s">
        <v>178</v>
      </c>
      <c r="R143" s="83">
        <v>1</v>
      </c>
      <c r="S143" s="82" t="s">
        <v>47</v>
      </c>
      <c r="T143" s="82" t="s">
        <v>47</v>
      </c>
      <c r="U143" s="170">
        <v>12000</v>
      </c>
      <c r="V143" s="170">
        <v>0</v>
      </c>
      <c r="W143" s="170">
        <v>0</v>
      </c>
      <c r="X143" s="170">
        <v>12000</v>
      </c>
      <c r="Y143" s="85"/>
      <c r="Z143" s="85"/>
      <c r="AA143" s="85"/>
      <c r="AB143" s="85"/>
      <c r="AC143" s="170">
        <v>0</v>
      </c>
      <c r="AD143" s="170">
        <v>0</v>
      </c>
      <c r="AE143" s="170">
        <v>0</v>
      </c>
      <c r="AF143" s="170">
        <v>0</v>
      </c>
      <c r="AG143" s="170">
        <v>0</v>
      </c>
      <c r="AH143" s="170">
        <v>0</v>
      </c>
      <c r="AI143" s="170">
        <v>12000</v>
      </c>
      <c r="AJ143" s="170">
        <v>0</v>
      </c>
      <c r="AK143" s="170"/>
      <c r="AL143" s="170"/>
      <c r="AM143" s="170"/>
      <c r="AN143" s="170"/>
      <c r="AO143" s="170"/>
      <c r="AP143" s="82" t="s">
        <v>92</v>
      </c>
      <c r="AQ143" s="73"/>
      <c r="AR143" s="82" t="s">
        <v>50</v>
      </c>
    </row>
    <row r="144" spans="1:44" ht="63.75" x14ac:dyDescent="0.25">
      <c r="A144" s="298" t="s">
        <v>741</v>
      </c>
      <c r="B144" s="217" t="s">
        <v>1020</v>
      </c>
      <c r="C144" s="101" t="s">
        <v>43</v>
      </c>
      <c r="D144" s="120" t="s">
        <v>1406</v>
      </c>
      <c r="E144" s="73" t="s">
        <v>552</v>
      </c>
      <c r="F144" s="82" t="s">
        <v>423</v>
      </c>
      <c r="G144" s="82">
        <v>12</v>
      </c>
      <c r="H144" s="82" t="s">
        <v>45</v>
      </c>
      <c r="I144" s="82">
        <v>2023</v>
      </c>
      <c r="J144" s="82">
        <v>2023</v>
      </c>
      <c r="K144" s="73"/>
      <c r="L144" s="82" t="s">
        <v>47</v>
      </c>
      <c r="M144" s="73"/>
      <c r="N144" s="82" t="s">
        <v>47</v>
      </c>
      <c r="O144" s="82" t="s">
        <v>48</v>
      </c>
      <c r="P144" s="83" t="s">
        <v>49</v>
      </c>
      <c r="Q144" s="81" t="s">
        <v>178</v>
      </c>
      <c r="R144" s="83">
        <v>1</v>
      </c>
      <c r="S144" s="82" t="s">
        <v>47</v>
      </c>
      <c r="T144" s="82" t="s">
        <v>47</v>
      </c>
      <c r="U144" s="170">
        <v>12000</v>
      </c>
      <c r="V144" s="170">
        <v>0</v>
      </c>
      <c r="W144" s="170">
        <v>0</v>
      </c>
      <c r="X144" s="170">
        <v>12000</v>
      </c>
      <c r="Y144" s="85"/>
      <c r="Z144" s="85"/>
      <c r="AA144" s="85"/>
      <c r="AB144" s="85"/>
      <c r="AC144" s="170">
        <v>0</v>
      </c>
      <c r="AD144" s="170">
        <v>0</v>
      </c>
      <c r="AE144" s="170">
        <v>0</v>
      </c>
      <c r="AF144" s="170">
        <v>0</v>
      </c>
      <c r="AG144" s="170">
        <v>0</v>
      </c>
      <c r="AH144" s="170">
        <v>0</v>
      </c>
      <c r="AI144" s="170">
        <v>12000</v>
      </c>
      <c r="AJ144" s="170">
        <v>0</v>
      </c>
      <c r="AK144" s="170"/>
      <c r="AL144" s="170"/>
      <c r="AM144" s="170"/>
      <c r="AN144" s="170"/>
      <c r="AO144" s="170"/>
      <c r="AP144" s="82" t="s">
        <v>92</v>
      </c>
      <c r="AQ144" s="73"/>
      <c r="AR144" s="82" t="s">
        <v>50</v>
      </c>
    </row>
    <row r="145" spans="1:44" ht="63.75" x14ac:dyDescent="0.25">
      <c r="A145" s="298" t="s">
        <v>742</v>
      </c>
      <c r="B145" s="217" t="s">
        <v>1021</v>
      </c>
      <c r="C145" s="101" t="s">
        <v>43</v>
      </c>
      <c r="D145" s="120" t="s">
        <v>1406</v>
      </c>
      <c r="E145" s="73" t="s">
        <v>553</v>
      </c>
      <c r="F145" s="82" t="s">
        <v>423</v>
      </c>
      <c r="G145" s="82">
        <v>24</v>
      </c>
      <c r="H145" s="82" t="s">
        <v>45</v>
      </c>
      <c r="I145" s="82">
        <v>2023</v>
      </c>
      <c r="J145" s="82">
        <v>2023</v>
      </c>
      <c r="K145" s="73"/>
      <c r="L145" s="82" t="s">
        <v>47</v>
      </c>
      <c r="M145" s="73"/>
      <c r="N145" s="82" t="s">
        <v>47</v>
      </c>
      <c r="O145" s="82" t="s">
        <v>48</v>
      </c>
      <c r="P145" s="83" t="s">
        <v>49</v>
      </c>
      <c r="Q145" s="81" t="s">
        <v>178</v>
      </c>
      <c r="R145" s="83">
        <v>1</v>
      </c>
      <c r="S145" s="82" t="s">
        <v>47</v>
      </c>
      <c r="T145" s="82" t="s">
        <v>47</v>
      </c>
      <c r="U145" s="170">
        <v>2500</v>
      </c>
      <c r="V145" s="170">
        <v>57500</v>
      </c>
      <c r="W145" s="170">
        <v>0</v>
      </c>
      <c r="X145" s="170">
        <v>60000</v>
      </c>
      <c r="Y145" s="85"/>
      <c r="Z145" s="85"/>
      <c r="AA145" s="85"/>
      <c r="AB145" s="85"/>
      <c r="AC145" s="170">
        <v>12083.9</v>
      </c>
      <c r="AD145" s="170">
        <v>5904.89</v>
      </c>
      <c r="AE145" s="170">
        <v>5615.35</v>
      </c>
      <c r="AF145" s="170">
        <v>2062.54</v>
      </c>
      <c r="AG145" s="170">
        <v>5800.7</v>
      </c>
      <c r="AH145" s="170">
        <v>3541.4</v>
      </c>
      <c r="AI145" s="170">
        <v>4546.46</v>
      </c>
      <c r="AJ145" s="170">
        <v>20444.759999999998</v>
      </c>
      <c r="AK145" s="170"/>
      <c r="AL145" s="170"/>
      <c r="AM145" s="170"/>
      <c r="AN145" s="170"/>
      <c r="AO145" s="170"/>
      <c r="AP145" s="82" t="s">
        <v>92</v>
      </c>
      <c r="AQ145" s="73"/>
      <c r="AR145" s="82" t="s">
        <v>50</v>
      </c>
    </row>
    <row r="146" spans="1:44" ht="63.75" x14ac:dyDescent="0.25">
      <c r="A146" s="298" t="s">
        <v>743</v>
      </c>
      <c r="B146" s="217" t="s">
        <v>1022</v>
      </c>
      <c r="C146" s="101" t="s">
        <v>43</v>
      </c>
      <c r="D146" s="120" t="s">
        <v>1406</v>
      </c>
      <c r="E146" s="73" t="s">
        <v>554</v>
      </c>
      <c r="F146" s="82" t="s">
        <v>423</v>
      </c>
      <c r="G146" s="82">
        <v>60</v>
      </c>
      <c r="H146" s="82" t="s">
        <v>45</v>
      </c>
      <c r="I146" s="82">
        <v>2023</v>
      </c>
      <c r="J146" s="82">
        <v>2024</v>
      </c>
      <c r="K146" s="73"/>
      <c r="L146" s="82" t="s">
        <v>47</v>
      </c>
      <c r="M146" s="73"/>
      <c r="N146" s="82" t="s">
        <v>47</v>
      </c>
      <c r="O146" s="82" t="s">
        <v>48</v>
      </c>
      <c r="P146" s="83" t="s">
        <v>49</v>
      </c>
      <c r="Q146" s="81" t="s">
        <v>178</v>
      </c>
      <c r="R146" s="83">
        <v>1</v>
      </c>
      <c r="S146" s="82" t="s">
        <v>47</v>
      </c>
      <c r="T146" s="82" t="s">
        <v>47</v>
      </c>
      <c r="U146" s="304">
        <v>56000</v>
      </c>
      <c r="V146" s="304">
        <v>56000</v>
      </c>
      <c r="W146" s="304">
        <v>168000</v>
      </c>
      <c r="X146" s="304">
        <v>280000</v>
      </c>
      <c r="Y146" s="85"/>
      <c r="Z146" s="85"/>
      <c r="AA146" s="85"/>
      <c r="AB146" s="85"/>
      <c r="AC146" s="284">
        <v>11278.31026152254</v>
      </c>
      <c r="AD146" s="284">
        <v>5511.2281050579077</v>
      </c>
      <c r="AE146" s="284">
        <v>5240.9948578639433</v>
      </c>
      <c r="AF146" s="284">
        <v>1925.0361828041262</v>
      </c>
      <c r="AG146" s="284">
        <v>5413.9892204824246</v>
      </c>
      <c r="AH146" s="284">
        <v>3305.3023589419563</v>
      </c>
      <c r="AI146" s="284">
        <v>4243.3655710479015</v>
      </c>
      <c r="AJ146" s="284">
        <v>19081.773442279205</v>
      </c>
      <c r="AK146" s="170"/>
      <c r="AL146" s="170"/>
      <c r="AM146" s="170"/>
      <c r="AN146" s="170"/>
      <c r="AO146" s="170"/>
      <c r="AP146" s="82" t="s">
        <v>92</v>
      </c>
      <c r="AQ146" s="73" t="s">
        <v>555</v>
      </c>
      <c r="AR146" s="82" t="s">
        <v>50</v>
      </c>
    </row>
    <row r="147" spans="1:44" ht="63.75" x14ac:dyDescent="0.25">
      <c r="A147" s="298" t="s">
        <v>744</v>
      </c>
      <c r="B147" s="217" t="s">
        <v>1023</v>
      </c>
      <c r="C147" s="101" t="s">
        <v>43</v>
      </c>
      <c r="D147" s="120" t="s">
        <v>1406</v>
      </c>
      <c r="E147" s="73" t="s">
        <v>556</v>
      </c>
      <c r="F147" s="82" t="s">
        <v>423</v>
      </c>
      <c r="G147" s="82">
        <v>12</v>
      </c>
      <c r="H147" s="82" t="s">
        <v>45</v>
      </c>
      <c r="I147" s="82">
        <v>2023</v>
      </c>
      <c r="J147" s="82">
        <v>2023</v>
      </c>
      <c r="K147" s="73"/>
      <c r="L147" s="82" t="s">
        <v>47</v>
      </c>
      <c r="M147" s="73"/>
      <c r="N147" s="82" t="s">
        <v>47</v>
      </c>
      <c r="O147" s="82" t="s">
        <v>48</v>
      </c>
      <c r="P147" s="83" t="s">
        <v>49</v>
      </c>
      <c r="Q147" s="81" t="s">
        <v>178</v>
      </c>
      <c r="R147" s="83">
        <v>1</v>
      </c>
      <c r="S147" s="82" t="s">
        <v>47</v>
      </c>
      <c r="T147" s="82" t="s">
        <v>47</v>
      </c>
      <c r="U147" s="170">
        <v>0</v>
      </c>
      <c r="V147" s="170">
        <v>12000</v>
      </c>
      <c r="W147" s="170">
        <v>0</v>
      </c>
      <c r="X147" s="170">
        <v>12000</v>
      </c>
      <c r="Y147" s="85"/>
      <c r="Z147" s="85"/>
      <c r="AA147" s="85"/>
      <c r="AB147" s="85"/>
      <c r="AC147" s="170">
        <v>0</v>
      </c>
      <c r="AD147" s="170">
        <v>12000</v>
      </c>
      <c r="AE147" s="170">
        <v>0</v>
      </c>
      <c r="AF147" s="170">
        <v>0</v>
      </c>
      <c r="AG147" s="170">
        <v>0</v>
      </c>
      <c r="AH147" s="170">
        <v>0</v>
      </c>
      <c r="AI147" s="170">
        <v>0</v>
      </c>
      <c r="AJ147" s="170">
        <v>0</v>
      </c>
      <c r="AK147" s="170"/>
      <c r="AL147" s="170"/>
      <c r="AM147" s="170"/>
      <c r="AN147" s="170"/>
      <c r="AO147" s="170"/>
      <c r="AP147" s="82" t="s">
        <v>92</v>
      </c>
      <c r="AQ147" s="73"/>
      <c r="AR147" s="82" t="s">
        <v>50</v>
      </c>
    </row>
    <row r="148" spans="1:44" ht="63.75" x14ac:dyDescent="0.25">
      <c r="A148" s="298" t="s">
        <v>745</v>
      </c>
      <c r="B148" s="217" t="s">
        <v>1024</v>
      </c>
      <c r="C148" s="101" t="s">
        <v>43</v>
      </c>
      <c r="D148" s="120" t="s">
        <v>1406</v>
      </c>
      <c r="E148" s="73" t="s">
        <v>557</v>
      </c>
      <c r="F148" s="82" t="s">
        <v>423</v>
      </c>
      <c r="G148" s="82">
        <v>60</v>
      </c>
      <c r="H148" s="82" t="s">
        <v>45</v>
      </c>
      <c r="I148" s="82">
        <v>2023</v>
      </c>
      <c r="J148" s="82">
        <v>2024</v>
      </c>
      <c r="K148" s="73"/>
      <c r="L148" s="82" t="s">
        <v>47</v>
      </c>
      <c r="M148" s="73"/>
      <c r="N148" s="82" t="s">
        <v>47</v>
      </c>
      <c r="O148" s="82" t="s">
        <v>48</v>
      </c>
      <c r="P148" s="83" t="s">
        <v>49</v>
      </c>
      <c r="Q148" s="81" t="s">
        <v>178</v>
      </c>
      <c r="R148" s="83">
        <v>1</v>
      </c>
      <c r="S148" s="82" t="s">
        <v>47</v>
      </c>
      <c r="T148" s="82" t="s">
        <v>45</v>
      </c>
      <c r="U148" s="304">
        <v>40000</v>
      </c>
      <c r="V148" s="304">
        <v>40000</v>
      </c>
      <c r="W148" s="304">
        <v>120000</v>
      </c>
      <c r="X148" s="304">
        <v>200000</v>
      </c>
      <c r="Y148" s="117"/>
      <c r="Z148" s="117"/>
      <c r="AA148" s="117"/>
      <c r="AB148" s="338"/>
      <c r="AC148" s="284">
        <v>0</v>
      </c>
      <c r="AD148" s="284">
        <v>0</v>
      </c>
      <c r="AE148" s="284">
        <v>10000</v>
      </c>
      <c r="AF148" s="284">
        <v>0</v>
      </c>
      <c r="AG148" s="284">
        <v>0</v>
      </c>
      <c r="AH148" s="284">
        <v>0</v>
      </c>
      <c r="AI148" s="284">
        <v>0</v>
      </c>
      <c r="AJ148" s="284">
        <v>30000</v>
      </c>
      <c r="AK148" s="170"/>
      <c r="AL148" s="170"/>
      <c r="AM148" s="170"/>
      <c r="AN148" s="170"/>
      <c r="AO148" s="170"/>
      <c r="AP148" s="82" t="s">
        <v>92</v>
      </c>
      <c r="AQ148" s="73"/>
      <c r="AR148" s="82" t="s">
        <v>50</v>
      </c>
    </row>
    <row r="149" spans="1:44" ht="98.25" customHeight="1" x14ac:dyDescent="0.25">
      <c r="A149" s="298" t="s">
        <v>746</v>
      </c>
      <c r="B149" s="217" t="s">
        <v>1025</v>
      </c>
      <c r="C149" s="101" t="s">
        <v>43</v>
      </c>
      <c r="D149" s="120" t="s">
        <v>1406</v>
      </c>
      <c r="E149" s="73" t="s">
        <v>558</v>
      </c>
      <c r="F149" s="82" t="s">
        <v>423</v>
      </c>
      <c r="G149" s="82">
        <v>12</v>
      </c>
      <c r="H149" s="82" t="s">
        <v>45</v>
      </c>
      <c r="I149" s="82">
        <v>2023</v>
      </c>
      <c r="J149" s="82">
        <v>2023</v>
      </c>
      <c r="K149" s="73"/>
      <c r="L149" s="82" t="s">
        <v>47</v>
      </c>
      <c r="M149" s="73"/>
      <c r="N149" s="82" t="s">
        <v>47</v>
      </c>
      <c r="O149" s="82" t="s">
        <v>48</v>
      </c>
      <c r="P149" s="83" t="s">
        <v>49</v>
      </c>
      <c r="Q149" s="81" t="s">
        <v>178</v>
      </c>
      <c r="R149" s="83">
        <v>1</v>
      </c>
      <c r="S149" s="82" t="s">
        <v>47</v>
      </c>
      <c r="T149" s="82" t="s">
        <v>47</v>
      </c>
      <c r="U149" s="305">
        <v>270000</v>
      </c>
      <c r="V149" s="305">
        <v>230000</v>
      </c>
      <c r="W149" s="305">
        <v>0</v>
      </c>
      <c r="X149" s="305">
        <v>500000</v>
      </c>
      <c r="Y149" s="150"/>
      <c r="Z149" s="150"/>
      <c r="AA149" s="150"/>
      <c r="AB149" s="332"/>
      <c r="AC149" s="170">
        <v>0</v>
      </c>
      <c r="AD149" s="170">
        <v>0</v>
      </c>
      <c r="AE149" s="170">
        <v>0</v>
      </c>
      <c r="AF149" s="170">
        <v>0</v>
      </c>
      <c r="AG149" s="170">
        <v>0</v>
      </c>
      <c r="AH149" s="170">
        <v>50000</v>
      </c>
      <c r="AI149" s="170">
        <v>0</v>
      </c>
      <c r="AJ149" s="170">
        <v>450000</v>
      </c>
      <c r="AK149" s="170"/>
      <c r="AL149" s="170"/>
      <c r="AM149" s="170"/>
      <c r="AN149" s="170"/>
      <c r="AO149" s="170"/>
      <c r="AP149" s="82" t="s">
        <v>97</v>
      </c>
      <c r="AQ149" s="73"/>
      <c r="AR149" s="82" t="s">
        <v>50</v>
      </c>
    </row>
    <row r="150" spans="1:44" ht="93" customHeight="1" x14ac:dyDescent="0.25">
      <c r="A150" s="298" t="s">
        <v>747</v>
      </c>
      <c r="B150" s="217" t="s">
        <v>1026</v>
      </c>
      <c r="C150" s="101">
        <v>3990570925</v>
      </c>
      <c r="D150" s="120" t="s">
        <v>1406</v>
      </c>
      <c r="E150" s="73" t="s">
        <v>559</v>
      </c>
      <c r="F150" s="82" t="s">
        <v>423</v>
      </c>
      <c r="G150" s="82">
        <v>6</v>
      </c>
      <c r="H150" s="82" t="s">
        <v>45</v>
      </c>
      <c r="I150" s="82">
        <v>2023</v>
      </c>
      <c r="J150" s="82">
        <v>2023</v>
      </c>
      <c r="K150" s="73"/>
      <c r="L150" s="82" t="s">
        <v>47</v>
      </c>
      <c r="M150" s="73"/>
      <c r="N150" s="82" t="s">
        <v>47</v>
      </c>
      <c r="O150" s="82" t="s">
        <v>48</v>
      </c>
      <c r="P150" s="83" t="s">
        <v>49</v>
      </c>
      <c r="Q150" s="81" t="s">
        <v>178</v>
      </c>
      <c r="R150" s="83">
        <v>1</v>
      </c>
      <c r="S150" s="82" t="s">
        <v>47</v>
      </c>
      <c r="T150" s="82" t="s">
        <v>47</v>
      </c>
      <c r="U150" s="170">
        <v>100000</v>
      </c>
      <c r="V150" s="170">
        <v>0</v>
      </c>
      <c r="W150" s="170">
        <v>0</v>
      </c>
      <c r="X150" s="170">
        <v>100000</v>
      </c>
      <c r="Y150" s="85"/>
      <c r="Z150" s="85"/>
      <c r="AA150" s="85"/>
      <c r="AB150" s="85"/>
      <c r="AC150" s="170">
        <v>0</v>
      </c>
      <c r="AD150" s="170">
        <v>40000</v>
      </c>
      <c r="AE150" s="170">
        <v>0</v>
      </c>
      <c r="AF150" s="170">
        <v>0</v>
      </c>
      <c r="AG150" s="170">
        <v>0</v>
      </c>
      <c r="AH150" s="170">
        <v>0</v>
      </c>
      <c r="AI150" s="170">
        <v>60000</v>
      </c>
      <c r="AJ150" s="170">
        <v>0</v>
      </c>
      <c r="AK150" s="170"/>
      <c r="AL150" s="170"/>
      <c r="AM150" s="170"/>
      <c r="AN150" s="170"/>
      <c r="AO150" s="170"/>
      <c r="AP150" s="82" t="s">
        <v>92</v>
      </c>
      <c r="AQ150" s="73"/>
      <c r="AR150" s="82" t="s">
        <v>50</v>
      </c>
    </row>
    <row r="151" spans="1:44" ht="63.75" x14ac:dyDescent="0.25">
      <c r="A151" s="298" t="s">
        <v>748</v>
      </c>
      <c r="B151" s="217" t="s">
        <v>1027</v>
      </c>
      <c r="C151" s="101" t="s">
        <v>43</v>
      </c>
      <c r="D151" s="120" t="s">
        <v>1406</v>
      </c>
      <c r="E151" s="73" t="s">
        <v>560</v>
      </c>
      <c r="F151" s="82" t="s">
        <v>423</v>
      </c>
      <c r="G151" s="82">
        <v>6</v>
      </c>
      <c r="H151" s="82" t="s">
        <v>45</v>
      </c>
      <c r="I151" s="82">
        <v>2023</v>
      </c>
      <c r="J151" s="82">
        <v>2023</v>
      </c>
      <c r="K151" s="73"/>
      <c r="L151" s="82" t="s">
        <v>47</v>
      </c>
      <c r="M151" s="73"/>
      <c r="N151" s="82" t="s">
        <v>47</v>
      </c>
      <c r="O151" s="82" t="s">
        <v>48</v>
      </c>
      <c r="P151" s="83" t="s">
        <v>49</v>
      </c>
      <c r="Q151" s="81" t="s">
        <v>178</v>
      </c>
      <c r="R151" s="83">
        <v>1</v>
      </c>
      <c r="S151" s="82" t="s">
        <v>47</v>
      </c>
      <c r="T151" s="82" t="s">
        <v>47</v>
      </c>
      <c r="U151" s="170">
        <v>55000</v>
      </c>
      <c r="V151" s="170">
        <v>0</v>
      </c>
      <c r="W151" s="170">
        <v>0</v>
      </c>
      <c r="X151" s="170">
        <v>55000</v>
      </c>
      <c r="Y151" s="85"/>
      <c r="Z151" s="85"/>
      <c r="AA151" s="85"/>
      <c r="AB151" s="85"/>
      <c r="AC151" s="170">
        <v>0</v>
      </c>
      <c r="AD151" s="170">
        <v>0</v>
      </c>
      <c r="AE151" s="170">
        <v>0</v>
      </c>
      <c r="AF151" s="170">
        <v>55000</v>
      </c>
      <c r="AG151" s="170">
        <v>0</v>
      </c>
      <c r="AH151" s="170">
        <v>0</v>
      </c>
      <c r="AI151" s="170">
        <v>0</v>
      </c>
      <c r="AJ151" s="170">
        <v>0</v>
      </c>
      <c r="AK151" s="170"/>
      <c r="AL151" s="170"/>
      <c r="AM151" s="170"/>
      <c r="AN151" s="170"/>
      <c r="AO151" s="170"/>
      <c r="AP151" s="82" t="s">
        <v>92</v>
      </c>
      <c r="AQ151" s="73"/>
      <c r="AR151" s="82" t="s">
        <v>50</v>
      </c>
    </row>
    <row r="152" spans="1:44" ht="63.75" x14ac:dyDescent="0.25">
      <c r="A152" s="298" t="s">
        <v>749</v>
      </c>
      <c r="B152" s="217" t="s">
        <v>1028</v>
      </c>
      <c r="C152" s="101" t="s">
        <v>43</v>
      </c>
      <c r="D152" s="120" t="s">
        <v>1406</v>
      </c>
      <c r="E152" s="73" t="s">
        <v>561</v>
      </c>
      <c r="F152" s="82" t="s">
        <v>423</v>
      </c>
      <c r="G152" s="82">
        <v>60</v>
      </c>
      <c r="H152" s="82" t="s">
        <v>45</v>
      </c>
      <c r="I152" s="82">
        <v>2023</v>
      </c>
      <c r="J152" s="82">
        <v>2023</v>
      </c>
      <c r="K152" s="73"/>
      <c r="L152" s="82" t="s">
        <v>47</v>
      </c>
      <c r="M152" s="73"/>
      <c r="N152" s="82" t="s">
        <v>47</v>
      </c>
      <c r="O152" s="82" t="s">
        <v>48</v>
      </c>
      <c r="P152" s="83" t="s">
        <v>49</v>
      </c>
      <c r="Q152" s="81" t="s">
        <v>178</v>
      </c>
      <c r="R152" s="83">
        <v>1</v>
      </c>
      <c r="S152" s="82" t="s">
        <v>47</v>
      </c>
      <c r="T152" s="82" t="s">
        <v>45</v>
      </c>
      <c r="U152" s="304">
        <v>56000</v>
      </c>
      <c r="V152" s="304">
        <v>56000</v>
      </c>
      <c r="W152" s="304">
        <v>168000</v>
      </c>
      <c r="X152" s="304">
        <v>280000</v>
      </c>
      <c r="Y152" s="117"/>
      <c r="Z152" s="117"/>
      <c r="AA152" s="117"/>
      <c r="AB152" s="338"/>
      <c r="AC152" s="284">
        <v>11278.31026152254</v>
      </c>
      <c r="AD152" s="284">
        <v>5511.2281050579077</v>
      </c>
      <c r="AE152" s="284">
        <v>5240.9948578639433</v>
      </c>
      <c r="AF152" s="284">
        <v>1925.0361828041262</v>
      </c>
      <c r="AG152" s="284">
        <v>5413.9892204824246</v>
      </c>
      <c r="AH152" s="284">
        <v>3305.3023589419563</v>
      </c>
      <c r="AI152" s="284">
        <v>4243.3655710479015</v>
      </c>
      <c r="AJ152" s="284">
        <v>19081.773442279205</v>
      </c>
      <c r="AK152" s="170"/>
      <c r="AL152" s="170"/>
      <c r="AM152" s="170"/>
      <c r="AN152" s="170"/>
      <c r="AO152" s="170"/>
      <c r="AP152" s="82" t="s">
        <v>45</v>
      </c>
      <c r="AQ152" s="73"/>
      <c r="AR152" s="82" t="s">
        <v>50</v>
      </c>
    </row>
    <row r="153" spans="1:44" ht="89.25" x14ac:dyDescent="0.25">
      <c r="A153" s="298" t="s">
        <v>750</v>
      </c>
      <c r="B153" s="217" t="s">
        <v>1029</v>
      </c>
      <c r="C153" s="101" t="s">
        <v>43</v>
      </c>
      <c r="D153" s="120" t="s">
        <v>1192</v>
      </c>
      <c r="E153" s="73" t="s">
        <v>562</v>
      </c>
      <c r="F153" s="82" t="s">
        <v>1647</v>
      </c>
      <c r="G153" s="82">
        <v>12</v>
      </c>
      <c r="H153" s="82" t="s">
        <v>45</v>
      </c>
      <c r="I153" s="82">
        <v>2023</v>
      </c>
      <c r="J153" s="82">
        <v>2023</v>
      </c>
      <c r="K153" s="73"/>
      <c r="L153" s="82" t="s">
        <v>47</v>
      </c>
      <c r="M153" s="73"/>
      <c r="N153" s="82" t="s">
        <v>47</v>
      </c>
      <c r="O153" s="82" t="s">
        <v>48</v>
      </c>
      <c r="P153" s="83" t="s">
        <v>49</v>
      </c>
      <c r="Q153" s="81" t="s">
        <v>178</v>
      </c>
      <c r="R153" s="83">
        <v>1</v>
      </c>
      <c r="S153" s="82" t="s">
        <v>47</v>
      </c>
      <c r="T153" s="82" t="s">
        <v>47</v>
      </c>
      <c r="U153" s="84">
        <v>972942.86</v>
      </c>
      <c r="V153" s="84">
        <v>0</v>
      </c>
      <c r="W153" s="84">
        <v>0</v>
      </c>
      <c r="X153" s="84">
        <v>972942.86</v>
      </c>
      <c r="Y153" s="85"/>
      <c r="Z153" s="85"/>
      <c r="AA153" s="85"/>
      <c r="AB153" s="85"/>
      <c r="AC153" s="84">
        <v>758125.99</v>
      </c>
      <c r="AD153" s="84">
        <v>214816.87</v>
      </c>
      <c r="AE153" s="170"/>
      <c r="AF153" s="170"/>
      <c r="AG153" s="170"/>
      <c r="AH153" s="170"/>
      <c r="AI153" s="170"/>
      <c r="AJ153" s="170"/>
      <c r="AK153" s="170"/>
      <c r="AL153" s="170"/>
      <c r="AM153" s="170"/>
      <c r="AN153" s="170"/>
      <c r="AO153" s="170"/>
      <c r="AP153" s="82" t="s">
        <v>45</v>
      </c>
      <c r="AQ153" s="73"/>
      <c r="AR153" s="82" t="s">
        <v>50</v>
      </c>
    </row>
    <row r="154" spans="1:44" ht="63.75" x14ac:dyDescent="0.25">
      <c r="A154" s="298" t="s">
        <v>751</v>
      </c>
      <c r="B154" s="217" t="s">
        <v>1030</v>
      </c>
      <c r="C154" s="101" t="s">
        <v>43</v>
      </c>
      <c r="D154" s="120" t="s">
        <v>1406</v>
      </c>
      <c r="E154" s="73" t="s">
        <v>563</v>
      </c>
      <c r="F154" s="82" t="s">
        <v>423</v>
      </c>
      <c r="G154" s="82">
        <v>60</v>
      </c>
      <c r="H154" s="82" t="s">
        <v>47</v>
      </c>
      <c r="I154" s="82">
        <v>2023</v>
      </c>
      <c r="J154" s="82">
        <v>2023</v>
      </c>
      <c r="K154" s="73"/>
      <c r="L154" s="82" t="s">
        <v>47</v>
      </c>
      <c r="M154" s="73"/>
      <c r="N154" s="82" t="s">
        <v>47</v>
      </c>
      <c r="O154" s="82" t="s">
        <v>48</v>
      </c>
      <c r="P154" s="83" t="s">
        <v>49</v>
      </c>
      <c r="Q154" s="81" t="s">
        <v>178</v>
      </c>
      <c r="R154" s="83">
        <v>1</v>
      </c>
      <c r="S154" s="82" t="s">
        <v>47</v>
      </c>
      <c r="T154" s="82" t="s">
        <v>45</v>
      </c>
      <c r="U154" s="304">
        <v>50000</v>
      </c>
      <c r="V154" s="304">
        <v>100000</v>
      </c>
      <c r="W154" s="304">
        <v>50000</v>
      </c>
      <c r="X154" s="304">
        <v>200000</v>
      </c>
      <c r="Y154" s="117"/>
      <c r="Z154" s="117"/>
      <c r="AA154" s="117"/>
      <c r="AB154" s="338"/>
      <c r="AC154" s="284">
        <v>8055.9359010875269</v>
      </c>
      <c r="AD154" s="284">
        <v>3936.5915036127908</v>
      </c>
      <c r="AE154" s="284">
        <v>3743.5677556171022</v>
      </c>
      <c r="AF154" s="284">
        <v>1375.0258448600903</v>
      </c>
      <c r="AG154" s="284">
        <v>3867.1351574874461</v>
      </c>
      <c r="AH154" s="284">
        <v>2360.9302563871115</v>
      </c>
      <c r="AI154" s="284">
        <v>3030.9754078913579</v>
      </c>
      <c r="AJ154" s="284">
        <v>13629.838173056574</v>
      </c>
      <c r="AK154" s="170"/>
      <c r="AL154" s="170"/>
      <c r="AM154" s="170"/>
      <c r="AN154" s="170"/>
      <c r="AO154" s="170"/>
      <c r="AP154" s="82" t="s">
        <v>45</v>
      </c>
      <c r="AQ154" s="73"/>
      <c r="AR154" s="82" t="s">
        <v>50</v>
      </c>
    </row>
    <row r="155" spans="1:44" ht="63.75" x14ac:dyDescent="0.25">
      <c r="A155" s="298" t="s">
        <v>752</v>
      </c>
      <c r="B155" s="217" t="s">
        <v>1031</v>
      </c>
      <c r="C155" s="101" t="s">
        <v>43</v>
      </c>
      <c r="D155" s="120" t="s">
        <v>1406</v>
      </c>
      <c r="E155" s="73" t="s">
        <v>564</v>
      </c>
      <c r="F155" s="82" t="s">
        <v>423</v>
      </c>
      <c r="G155" s="82">
        <v>4</v>
      </c>
      <c r="H155" s="82" t="s">
        <v>47</v>
      </c>
      <c r="I155" s="82">
        <v>2023</v>
      </c>
      <c r="J155" s="82">
        <v>2023</v>
      </c>
      <c r="K155" s="73"/>
      <c r="L155" s="82" t="s">
        <v>47</v>
      </c>
      <c r="M155" s="73"/>
      <c r="N155" s="82" t="s">
        <v>47</v>
      </c>
      <c r="O155" s="82" t="s">
        <v>48</v>
      </c>
      <c r="P155" s="83" t="s">
        <v>49</v>
      </c>
      <c r="Q155" s="81" t="s">
        <v>178</v>
      </c>
      <c r="R155" s="83">
        <v>1</v>
      </c>
      <c r="S155" s="82" t="s">
        <v>47</v>
      </c>
      <c r="T155" s="82" t="s">
        <v>47</v>
      </c>
      <c r="U155" s="170">
        <v>100000</v>
      </c>
      <c r="V155" s="170">
        <v>0</v>
      </c>
      <c r="W155" s="170">
        <v>0</v>
      </c>
      <c r="X155" s="170">
        <v>100000</v>
      </c>
      <c r="Y155" s="85"/>
      <c r="Z155" s="85"/>
      <c r="AA155" s="85"/>
      <c r="AB155" s="85"/>
      <c r="AC155" s="170">
        <f t="shared" ref="AC155:AJ155" si="0">$X155/8</f>
        <v>12500</v>
      </c>
      <c r="AD155" s="170">
        <f t="shared" si="0"/>
        <v>12500</v>
      </c>
      <c r="AE155" s="170">
        <f t="shared" si="0"/>
        <v>12500</v>
      </c>
      <c r="AF155" s="170">
        <f t="shared" si="0"/>
        <v>12500</v>
      </c>
      <c r="AG155" s="170">
        <f t="shared" si="0"/>
        <v>12500</v>
      </c>
      <c r="AH155" s="170">
        <f t="shared" si="0"/>
        <v>12500</v>
      </c>
      <c r="AI155" s="170">
        <f t="shared" si="0"/>
        <v>12500</v>
      </c>
      <c r="AJ155" s="170">
        <f t="shared" si="0"/>
        <v>12500</v>
      </c>
      <c r="AK155" s="170"/>
      <c r="AL155" s="170"/>
      <c r="AM155" s="170"/>
      <c r="AN155" s="170"/>
      <c r="AO155" s="170"/>
      <c r="AP155" s="82" t="s">
        <v>92</v>
      </c>
      <c r="AQ155" s="73"/>
      <c r="AR155" s="82" t="s">
        <v>51</v>
      </c>
    </row>
    <row r="156" spans="1:44" ht="63.75" x14ac:dyDescent="0.25">
      <c r="A156" s="298" t="s">
        <v>753</v>
      </c>
      <c r="B156" s="217" t="s">
        <v>1032</v>
      </c>
      <c r="C156" s="101" t="s">
        <v>43</v>
      </c>
      <c r="D156" s="120" t="s">
        <v>1406</v>
      </c>
      <c r="E156" s="73" t="s">
        <v>565</v>
      </c>
      <c r="F156" s="82" t="s">
        <v>423</v>
      </c>
      <c r="G156" s="82">
        <v>4</v>
      </c>
      <c r="H156" s="82" t="s">
        <v>47</v>
      </c>
      <c r="I156" s="82">
        <v>2023</v>
      </c>
      <c r="J156" s="82">
        <v>2023</v>
      </c>
      <c r="K156" s="73"/>
      <c r="L156" s="82" t="s">
        <v>47</v>
      </c>
      <c r="M156" s="73"/>
      <c r="N156" s="82" t="s">
        <v>47</v>
      </c>
      <c r="O156" s="82" t="s">
        <v>48</v>
      </c>
      <c r="P156" s="83" t="s">
        <v>49</v>
      </c>
      <c r="Q156" s="81" t="s">
        <v>178</v>
      </c>
      <c r="R156" s="83">
        <v>1</v>
      </c>
      <c r="S156" s="82" t="s">
        <v>47</v>
      </c>
      <c r="T156" s="82" t="s">
        <v>47</v>
      </c>
      <c r="U156" s="170">
        <v>400000</v>
      </c>
      <c r="V156" s="170">
        <v>0</v>
      </c>
      <c r="W156" s="170">
        <v>0</v>
      </c>
      <c r="X156" s="170">
        <v>400000</v>
      </c>
      <c r="Y156" s="85"/>
      <c r="Z156" s="85"/>
      <c r="AA156" s="85"/>
      <c r="AB156" s="85"/>
      <c r="AC156" s="170">
        <f>$X156/10</f>
        <v>40000</v>
      </c>
      <c r="AD156" s="170">
        <v>0</v>
      </c>
      <c r="AE156" s="170">
        <f>$X156/10</f>
        <v>40000</v>
      </c>
      <c r="AF156" s="170">
        <v>0</v>
      </c>
      <c r="AG156" s="170">
        <f>$X156/10</f>
        <v>40000</v>
      </c>
      <c r="AH156" s="170">
        <f>$X156/10</f>
        <v>40000</v>
      </c>
      <c r="AI156" s="170">
        <f>$X156/10</f>
        <v>40000</v>
      </c>
      <c r="AJ156" s="170">
        <f>$X156/10</f>
        <v>40000</v>
      </c>
      <c r="AK156" s="170"/>
      <c r="AL156" s="170"/>
      <c r="AM156" s="170"/>
      <c r="AN156" s="170"/>
      <c r="AO156" s="170"/>
      <c r="AP156" s="82" t="s">
        <v>92</v>
      </c>
      <c r="AQ156" s="73" t="s">
        <v>566</v>
      </c>
      <c r="AR156" s="82" t="s">
        <v>51</v>
      </c>
    </row>
    <row r="157" spans="1:44" ht="63.75" x14ac:dyDescent="0.25">
      <c r="A157" s="298" t="s">
        <v>754</v>
      </c>
      <c r="B157" s="217" t="s">
        <v>1033</v>
      </c>
      <c r="C157" s="101" t="s">
        <v>43</v>
      </c>
      <c r="D157" s="120" t="s">
        <v>1406</v>
      </c>
      <c r="E157" s="73" t="s">
        <v>565</v>
      </c>
      <c r="F157" s="82" t="s">
        <v>423</v>
      </c>
      <c r="G157" s="82">
        <v>4</v>
      </c>
      <c r="H157" s="82" t="s">
        <v>47</v>
      </c>
      <c r="I157" s="82">
        <v>2023</v>
      </c>
      <c r="J157" s="82">
        <v>2023</v>
      </c>
      <c r="K157" s="73"/>
      <c r="L157" s="82" t="s">
        <v>47</v>
      </c>
      <c r="M157" s="73"/>
      <c r="N157" s="82" t="s">
        <v>47</v>
      </c>
      <c r="O157" s="82" t="s">
        <v>48</v>
      </c>
      <c r="P157" s="83" t="s">
        <v>49</v>
      </c>
      <c r="Q157" s="81" t="s">
        <v>178</v>
      </c>
      <c r="R157" s="83">
        <v>1</v>
      </c>
      <c r="S157" s="82" t="s">
        <v>47</v>
      </c>
      <c r="T157" s="82" t="s">
        <v>47</v>
      </c>
      <c r="U157" s="170">
        <v>70000</v>
      </c>
      <c r="V157" s="170">
        <v>0</v>
      </c>
      <c r="W157" s="170">
        <v>0</v>
      </c>
      <c r="X157" s="170">
        <v>70000</v>
      </c>
      <c r="Y157" s="85"/>
      <c r="Z157" s="85"/>
      <c r="AA157" s="85"/>
      <c r="AB157" s="85"/>
      <c r="AC157" s="170">
        <v>0</v>
      </c>
      <c r="AD157" s="170">
        <f>$X157/2</f>
        <v>35000</v>
      </c>
      <c r="AE157" s="170">
        <v>0</v>
      </c>
      <c r="AF157" s="170">
        <v>0</v>
      </c>
      <c r="AG157" s="170">
        <v>0</v>
      </c>
      <c r="AH157" s="170">
        <v>0</v>
      </c>
      <c r="AI157" s="170">
        <f>$X157/2</f>
        <v>35000</v>
      </c>
      <c r="AJ157" s="170">
        <v>0</v>
      </c>
      <c r="AK157" s="170"/>
      <c r="AL157" s="170"/>
      <c r="AM157" s="170"/>
      <c r="AN157" s="170"/>
      <c r="AO157" s="170"/>
      <c r="AP157" s="82" t="s">
        <v>92</v>
      </c>
      <c r="AQ157" s="73"/>
      <c r="AR157" s="82" t="s">
        <v>51</v>
      </c>
    </row>
    <row r="158" spans="1:44" ht="63.75" x14ac:dyDescent="0.25">
      <c r="A158" s="298" t="s">
        <v>755</v>
      </c>
      <c r="B158" s="217" t="s">
        <v>1034</v>
      </c>
      <c r="C158" s="101" t="s">
        <v>43</v>
      </c>
      <c r="D158" s="120" t="s">
        <v>1406</v>
      </c>
      <c r="E158" s="73" t="s">
        <v>565</v>
      </c>
      <c r="F158" s="82" t="s">
        <v>423</v>
      </c>
      <c r="G158" s="82">
        <v>4</v>
      </c>
      <c r="H158" s="82" t="s">
        <v>47</v>
      </c>
      <c r="I158" s="82">
        <v>2023</v>
      </c>
      <c r="J158" s="82">
        <v>2023</v>
      </c>
      <c r="K158" s="73"/>
      <c r="L158" s="82" t="s">
        <v>47</v>
      </c>
      <c r="M158" s="73"/>
      <c r="N158" s="82" t="s">
        <v>47</v>
      </c>
      <c r="O158" s="82" t="s">
        <v>48</v>
      </c>
      <c r="P158" s="83" t="s">
        <v>49</v>
      </c>
      <c r="Q158" s="81" t="s">
        <v>178</v>
      </c>
      <c r="R158" s="83">
        <v>1</v>
      </c>
      <c r="S158" s="82" t="s">
        <v>47</v>
      </c>
      <c r="T158" s="82" t="s">
        <v>47</v>
      </c>
      <c r="U158" s="170">
        <v>70000</v>
      </c>
      <c r="V158" s="170">
        <v>0</v>
      </c>
      <c r="W158" s="170">
        <v>0</v>
      </c>
      <c r="X158" s="170">
        <v>70000</v>
      </c>
      <c r="Y158" s="85"/>
      <c r="Z158" s="85"/>
      <c r="AA158" s="85"/>
      <c r="AB158" s="85"/>
      <c r="AC158" s="170">
        <v>0</v>
      </c>
      <c r="AD158" s="170">
        <v>0</v>
      </c>
      <c r="AE158" s="170">
        <f>X158/2</f>
        <v>35000</v>
      </c>
      <c r="AF158" s="170">
        <v>0</v>
      </c>
      <c r="AG158" s="170">
        <f>X158/2</f>
        <v>35000</v>
      </c>
      <c r="AH158" s="170">
        <v>0</v>
      </c>
      <c r="AI158" s="170">
        <v>0</v>
      </c>
      <c r="AJ158" s="170">
        <v>0</v>
      </c>
      <c r="AK158" s="170"/>
      <c r="AL158" s="170"/>
      <c r="AM158" s="170"/>
      <c r="AN158" s="170"/>
      <c r="AO158" s="170"/>
      <c r="AP158" s="82" t="s">
        <v>92</v>
      </c>
      <c r="AQ158" s="73"/>
      <c r="AR158" s="82" t="s">
        <v>51</v>
      </c>
    </row>
    <row r="159" spans="1:44" ht="63.75" x14ac:dyDescent="0.25">
      <c r="A159" s="298" t="s">
        <v>756</v>
      </c>
      <c r="B159" s="217" t="s">
        <v>1035</v>
      </c>
      <c r="C159" s="101" t="s">
        <v>43</v>
      </c>
      <c r="D159" s="120" t="s">
        <v>1406</v>
      </c>
      <c r="E159" s="73" t="s">
        <v>567</v>
      </c>
      <c r="F159" s="82" t="s">
        <v>423</v>
      </c>
      <c r="G159" s="82">
        <v>4</v>
      </c>
      <c r="H159" s="82" t="s">
        <v>47</v>
      </c>
      <c r="I159" s="82">
        <v>2023</v>
      </c>
      <c r="J159" s="82">
        <v>2023</v>
      </c>
      <c r="K159" s="73"/>
      <c r="L159" s="82" t="s">
        <v>47</v>
      </c>
      <c r="M159" s="73"/>
      <c r="N159" s="82" t="s">
        <v>47</v>
      </c>
      <c r="O159" s="82" t="s">
        <v>48</v>
      </c>
      <c r="P159" s="83" t="s">
        <v>49</v>
      </c>
      <c r="Q159" s="81" t="s">
        <v>178</v>
      </c>
      <c r="R159" s="83">
        <v>1</v>
      </c>
      <c r="S159" s="82" t="s">
        <v>47</v>
      </c>
      <c r="T159" s="82" t="s">
        <v>47</v>
      </c>
      <c r="U159" s="170">
        <v>100000</v>
      </c>
      <c r="V159" s="170">
        <v>0</v>
      </c>
      <c r="W159" s="170">
        <v>0</v>
      </c>
      <c r="X159" s="170">
        <v>100000</v>
      </c>
      <c r="Y159" s="85"/>
      <c r="Z159" s="85"/>
      <c r="AA159" s="85"/>
      <c r="AB159" s="85"/>
      <c r="AC159" s="170">
        <v>0</v>
      </c>
      <c r="AD159" s="170">
        <v>0</v>
      </c>
      <c r="AE159" s="170">
        <v>0</v>
      </c>
      <c r="AF159" s="170">
        <v>0</v>
      </c>
      <c r="AG159" s="170">
        <v>0</v>
      </c>
      <c r="AH159" s="170">
        <v>0</v>
      </c>
      <c r="AI159" s="170">
        <v>0</v>
      </c>
      <c r="AJ159" s="170">
        <v>0</v>
      </c>
      <c r="AK159" s="170"/>
      <c r="AL159" s="170"/>
      <c r="AM159" s="170"/>
      <c r="AN159" s="170"/>
      <c r="AO159" s="170"/>
      <c r="AP159" s="82" t="s">
        <v>92</v>
      </c>
      <c r="AQ159" s="73" t="s">
        <v>568</v>
      </c>
      <c r="AR159" s="82" t="s">
        <v>51</v>
      </c>
    </row>
    <row r="160" spans="1:44" ht="63.75" x14ac:dyDescent="0.25">
      <c r="A160" s="298" t="s">
        <v>757</v>
      </c>
      <c r="B160" s="217" t="s">
        <v>1036</v>
      </c>
      <c r="C160" s="101" t="s">
        <v>43</v>
      </c>
      <c r="D160" s="120" t="s">
        <v>1406</v>
      </c>
      <c r="E160" s="73" t="s">
        <v>567</v>
      </c>
      <c r="F160" s="82" t="s">
        <v>423</v>
      </c>
      <c r="G160" s="82">
        <v>4</v>
      </c>
      <c r="H160" s="162" t="s">
        <v>47</v>
      </c>
      <c r="I160" s="82">
        <v>2023</v>
      </c>
      <c r="J160" s="82">
        <v>2023</v>
      </c>
      <c r="K160" s="73"/>
      <c r="L160" s="82" t="s">
        <v>47</v>
      </c>
      <c r="M160" s="73"/>
      <c r="N160" s="82" t="s">
        <v>47</v>
      </c>
      <c r="O160" s="82" t="s">
        <v>48</v>
      </c>
      <c r="P160" s="83" t="s">
        <v>49</v>
      </c>
      <c r="Q160" s="81" t="s">
        <v>178</v>
      </c>
      <c r="R160" s="83">
        <v>1</v>
      </c>
      <c r="S160" s="82" t="s">
        <v>47</v>
      </c>
      <c r="T160" s="82" t="s">
        <v>47</v>
      </c>
      <c r="U160" s="170">
        <v>160000</v>
      </c>
      <c r="V160" s="170">
        <v>0</v>
      </c>
      <c r="W160" s="170">
        <v>0</v>
      </c>
      <c r="X160" s="170">
        <v>160000</v>
      </c>
      <c r="Y160" s="85"/>
      <c r="Z160" s="85"/>
      <c r="AA160" s="85"/>
      <c r="AB160" s="85"/>
      <c r="AC160" s="170">
        <f t="shared" ref="AC160:AJ160" si="1">X160/8</f>
        <v>20000</v>
      </c>
      <c r="AD160" s="170">
        <f t="shared" si="1"/>
        <v>0</v>
      </c>
      <c r="AE160" s="170">
        <f t="shared" si="1"/>
        <v>0</v>
      </c>
      <c r="AF160" s="170">
        <f t="shared" si="1"/>
        <v>0</v>
      </c>
      <c r="AG160" s="170">
        <f t="shared" si="1"/>
        <v>0</v>
      </c>
      <c r="AH160" s="170">
        <f t="shared" si="1"/>
        <v>2500</v>
      </c>
      <c r="AI160" s="170">
        <f t="shared" si="1"/>
        <v>0</v>
      </c>
      <c r="AJ160" s="170">
        <f t="shared" si="1"/>
        <v>0</v>
      </c>
      <c r="AK160" s="170"/>
      <c r="AL160" s="170"/>
      <c r="AM160" s="170"/>
      <c r="AN160" s="170"/>
      <c r="AO160" s="170"/>
      <c r="AP160" s="82" t="s">
        <v>92</v>
      </c>
      <c r="AQ160" s="73"/>
      <c r="AR160" s="82" t="s">
        <v>51</v>
      </c>
    </row>
    <row r="161" spans="1:44" ht="63.75" x14ac:dyDescent="0.25">
      <c r="A161" s="298" t="s">
        <v>758</v>
      </c>
      <c r="B161" s="217" t="s">
        <v>1037</v>
      </c>
      <c r="C161" s="101" t="s">
        <v>43</v>
      </c>
      <c r="D161" s="120" t="s">
        <v>1406</v>
      </c>
      <c r="E161" s="73" t="s">
        <v>569</v>
      </c>
      <c r="F161" s="82" t="s">
        <v>423</v>
      </c>
      <c r="G161" s="82">
        <v>4</v>
      </c>
      <c r="H161" s="82" t="s">
        <v>47</v>
      </c>
      <c r="I161" s="82">
        <v>2023</v>
      </c>
      <c r="J161" s="82">
        <v>2023</v>
      </c>
      <c r="K161" s="73"/>
      <c r="L161" s="82" t="s">
        <v>47</v>
      </c>
      <c r="M161" s="73"/>
      <c r="N161" s="82" t="s">
        <v>47</v>
      </c>
      <c r="O161" s="82" t="s">
        <v>48</v>
      </c>
      <c r="P161" s="83" t="s">
        <v>49</v>
      </c>
      <c r="Q161" s="81" t="s">
        <v>178</v>
      </c>
      <c r="R161" s="83">
        <v>1</v>
      </c>
      <c r="S161" s="82" t="s">
        <v>47</v>
      </c>
      <c r="T161" s="82" t="s">
        <v>47</v>
      </c>
      <c r="U161" s="170">
        <v>80000</v>
      </c>
      <c r="V161" s="170">
        <v>0</v>
      </c>
      <c r="W161" s="170">
        <v>0</v>
      </c>
      <c r="X161" s="170">
        <v>80000</v>
      </c>
      <c r="Y161" s="85"/>
      <c r="Z161" s="85"/>
      <c r="AA161" s="85"/>
      <c r="AB161" s="85"/>
      <c r="AC161" s="170">
        <f>$X161/4</f>
        <v>20000</v>
      </c>
      <c r="AD161" s="170">
        <v>0</v>
      </c>
      <c r="AE161" s="170">
        <v>0</v>
      </c>
      <c r="AF161" s="170">
        <v>0</v>
      </c>
      <c r="AG161" s="170">
        <v>0</v>
      </c>
      <c r="AH161" s="170">
        <f>$X161/4</f>
        <v>20000</v>
      </c>
      <c r="AI161" s="170">
        <f>$X161/4</f>
        <v>20000</v>
      </c>
      <c r="AJ161" s="170">
        <v>0</v>
      </c>
      <c r="AK161" s="170"/>
      <c r="AL161" s="170"/>
      <c r="AM161" s="170"/>
      <c r="AN161" s="170"/>
      <c r="AO161" s="170"/>
      <c r="AP161" s="82" t="s">
        <v>92</v>
      </c>
      <c r="AQ161" s="73" t="s">
        <v>570</v>
      </c>
      <c r="AR161" s="82" t="s">
        <v>51</v>
      </c>
    </row>
    <row r="162" spans="1:44" ht="63.75" x14ac:dyDescent="0.25">
      <c r="A162" s="298" t="s">
        <v>759</v>
      </c>
      <c r="B162" s="217" t="s">
        <v>1038</v>
      </c>
      <c r="C162" s="101" t="s">
        <v>43</v>
      </c>
      <c r="D162" s="120" t="s">
        <v>1406</v>
      </c>
      <c r="E162" s="73" t="s">
        <v>571</v>
      </c>
      <c r="F162" s="82" t="s">
        <v>423</v>
      </c>
      <c r="G162" s="82">
        <v>4</v>
      </c>
      <c r="H162" s="82" t="s">
        <v>47</v>
      </c>
      <c r="I162" s="82">
        <v>2023</v>
      </c>
      <c r="J162" s="82">
        <v>2023</v>
      </c>
      <c r="K162" s="73"/>
      <c r="L162" s="82" t="s">
        <v>47</v>
      </c>
      <c r="M162" s="73"/>
      <c r="N162" s="82" t="s">
        <v>47</v>
      </c>
      <c r="O162" s="82" t="s">
        <v>48</v>
      </c>
      <c r="P162" s="83" t="s">
        <v>49</v>
      </c>
      <c r="Q162" s="81" t="s">
        <v>178</v>
      </c>
      <c r="R162" s="83">
        <v>1</v>
      </c>
      <c r="S162" s="82" t="s">
        <v>47</v>
      </c>
      <c r="T162" s="82" t="s">
        <v>47</v>
      </c>
      <c r="U162" s="170">
        <v>250000</v>
      </c>
      <c r="V162" s="170">
        <v>0</v>
      </c>
      <c r="W162" s="170">
        <v>0</v>
      </c>
      <c r="X162" s="170">
        <v>250000</v>
      </c>
      <c r="Y162" s="85"/>
      <c r="Z162" s="85"/>
      <c r="AA162" s="85"/>
      <c r="AB162" s="85"/>
      <c r="AC162" s="170">
        <f>$X162/11</f>
        <v>22727.272727272728</v>
      </c>
      <c r="AD162" s="170">
        <f>$X162/11</f>
        <v>22727.272727272728</v>
      </c>
      <c r="AE162" s="170"/>
      <c r="AF162" s="170">
        <f>$X162/11</f>
        <v>22727.272727272728</v>
      </c>
      <c r="AG162" s="170">
        <f>$X162/11</f>
        <v>22727.272727272728</v>
      </c>
      <c r="AH162" s="170">
        <f>$X162/11</f>
        <v>22727.272727272728</v>
      </c>
      <c r="AI162" s="170">
        <f>$X162/11</f>
        <v>22727.272727272728</v>
      </c>
      <c r="AJ162" s="170">
        <f>$X162/11</f>
        <v>22727.272727272728</v>
      </c>
      <c r="AK162" s="170"/>
      <c r="AL162" s="170"/>
      <c r="AM162" s="170"/>
      <c r="AN162" s="170"/>
      <c r="AO162" s="170"/>
      <c r="AP162" s="82" t="s">
        <v>92</v>
      </c>
      <c r="AQ162" s="73" t="s">
        <v>566</v>
      </c>
      <c r="AR162" s="82" t="s">
        <v>51</v>
      </c>
    </row>
    <row r="163" spans="1:44" ht="63.75" x14ac:dyDescent="0.25">
      <c r="A163" s="298" t="s">
        <v>760</v>
      </c>
      <c r="B163" s="217" t="s">
        <v>1041</v>
      </c>
      <c r="C163" s="101" t="s">
        <v>43</v>
      </c>
      <c r="D163" s="120" t="s">
        <v>1406</v>
      </c>
      <c r="E163" s="73" t="s">
        <v>572</v>
      </c>
      <c r="F163" s="82" t="s">
        <v>423</v>
      </c>
      <c r="G163" s="82">
        <v>4</v>
      </c>
      <c r="H163" s="82" t="s">
        <v>47</v>
      </c>
      <c r="I163" s="82">
        <v>2023</v>
      </c>
      <c r="J163" s="82">
        <v>2023</v>
      </c>
      <c r="K163" s="73"/>
      <c r="L163" s="82" t="s">
        <v>47</v>
      </c>
      <c r="M163" s="73"/>
      <c r="N163" s="82" t="s">
        <v>47</v>
      </c>
      <c r="O163" s="82" t="s">
        <v>48</v>
      </c>
      <c r="P163" s="83" t="s">
        <v>49</v>
      </c>
      <c r="Q163" s="81" t="s">
        <v>178</v>
      </c>
      <c r="R163" s="83">
        <v>1</v>
      </c>
      <c r="S163" s="82" t="s">
        <v>47</v>
      </c>
      <c r="T163" s="82" t="s">
        <v>47</v>
      </c>
      <c r="U163" s="170">
        <v>300000</v>
      </c>
      <c r="V163" s="170">
        <v>0</v>
      </c>
      <c r="W163" s="170">
        <v>0</v>
      </c>
      <c r="X163" s="170">
        <v>300000</v>
      </c>
      <c r="Y163" s="85"/>
      <c r="Z163" s="85"/>
      <c r="AA163" s="85"/>
      <c r="AB163" s="85"/>
      <c r="AC163" s="170">
        <f t="shared" ref="AC163:AJ163" si="2">$X163/8</f>
        <v>37500</v>
      </c>
      <c r="AD163" s="170">
        <f t="shared" si="2"/>
        <v>37500</v>
      </c>
      <c r="AE163" s="170">
        <f t="shared" si="2"/>
        <v>37500</v>
      </c>
      <c r="AF163" s="170">
        <f t="shared" si="2"/>
        <v>37500</v>
      </c>
      <c r="AG163" s="170">
        <f t="shared" si="2"/>
        <v>37500</v>
      </c>
      <c r="AH163" s="170">
        <f t="shared" si="2"/>
        <v>37500</v>
      </c>
      <c r="AI163" s="170">
        <f t="shared" si="2"/>
        <v>37500</v>
      </c>
      <c r="AJ163" s="170">
        <f t="shared" si="2"/>
        <v>37500</v>
      </c>
      <c r="AK163" s="170"/>
      <c r="AL163" s="170"/>
      <c r="AM163" s="170"/>
      <c r="AN163" s="170"/>
      <c r="AO163" s="170"/>
      <c r="AP163" s="82" t="s">
        <v>92</v>
      </c>
      <c r="AQ163" s="73"/>
      <c r="AR163" s="82" t="s">
        <v>51</v>
      </c>
    </row>
    <row r="164" spans="1:44" ht="51" x14ac:dyDescent="0.25">
      <c r="A164" s="298" t="s">
        <v>761</v>
      </c>
      <c r="B164" s="217" t="s">
        <v>1040</v>
      </c>
      <c r="C164" s="101" t="s">
        <v>43</v>
      </c>
      <c r="D164" s="113" t="s">
        <v>1364</v>
      </c>
      <c r="E164" s="73" t="s">
        <v>594</v>
      </c>
      <c r="F164" s="101" t="s">
        <v>53</v>
      </c>
      <c r="G164" s="82">
        <v>12</v>
      </c>
      <c r="H164" s="82" t="s">
        <v>47</v>
      </c>
      <c r="I164" s="82">
        <v>2023</v>
      </c>
      <c r="J164" s="82">
        <v>2023</v>
      </c>
      <c r="K164" s="82" t="s">
        <v>165</v>
      </c>
      <c r="L164" s="82" t="s">
        <v>55</v>
      </c>
      <c r="M164" s="82"/>
      <c r="N164" s="82" t="s">
        <v>47</v>
      </c>
      <c r="O164" s="82" t="s">
        <v>48</v>
      </c>
      <c r="P164" s="83" t="s">
        <v>56</v>
      </c>
      <c r="Q164" s="131" t="s">
        <v>104</v>
      </c>
      <c r="R164" s="83">
        <v>3</v>
      </c>
      <c r="S164" s="82" t="s">
        <v>47</v>
      </c>
      <c r="T164" s="82" t="s">
        <v>47</v>
      </c>
      <c r="U164" s="170">
        <v>0</v>
      </c>
      <c r="V164" s="170">
        <v>264700</v>
      </c>
      <c r="W164" s="170">
        <v>0</v>
      </c>
      <c r="X164" s="170">
        <v>264700</v>
      </c>
      <c r="Y164" s="132" t="s">
        <v>47</v>
      </c>
      <c r="Z164" s="132" t="s">
        <v>47</v>
      </c>
      <c r="AA164" s="336">
        <v>226120</v>
      </c>
      <c r="AB164" s="332" t="s">
        <v>58</v>
      </c>
      <c r="AC164" s="304"/>
      <c r="AD164" s="304"/>
      <c r="AE164" s="304"/>
      <c r="AF164" s="304"/>
      <c r="AG164" s="304"/>
      <c r="AH164" s="304">
        <v>264700</v>
      </c>
      <c r="AI164" s="304"/>
      <c r="AJ164" s="304"/>
      <c r="AK164" s="304"/>
      <c r="AL164" s="304"/>
      <c r="AM164" s="304"/>
      <c r="AN164" s="304"/>
      <c r="AO164" s="304"/>
      <c r="AP164" s="83"/>
      <c r="AQ164" s="73" t="s">
        <v>595</v>
      </c>
      <c r="AR164" s="82" t="s">
        <v>51</v>
      </c>
    </row>
    <row r="165" spans="1:44" ht="101.25" customHeight="1" x14ac:dyDescent="0.25">
      <c r="A165" s="298" t="s">
        <v>1273</v>
      </c>
      <c r="B165" s="217" t="s">
        <v>1493</v>
      </c>
      <c r="C165" s="82" t="s">
        <v>43</v>
      </c>
      <c r="D165" s="120" t="s">
        <v>1193</v>
      </c>
      <c r="E165" s="73" t="s">
        <v>1201</v>
      </c>
      <c r="F165" s="82" t="s">
        <v>90</v>
      </c>
      <c r="G165" s="82">
        <v>12</v>
      </c>
      <c r="H165" s="82" t="s">
        <v>45</v>
      </c>
      <c r="I165" s="82">
        <v>2023</v>
      </c>
      <c r="J165" s="82">
        <v>2023</v>
      </c>
      <c r="K165" s="82" t="s">
        <v>47</v>
      </c>
      <c r="L165" s="82" t="s">
        <v>47</v>
      </c>
      <c r="M165" s="83" t="s">
        <v>47</v>
      </c>
      <c r="N165" s="82" t="s">
        <v>47</v>
      </c>
      <c r="O165" s="82" t="s">
        <v>48</v>
      </c>
      <c r="P165" s="83" t="s">
        <v>56</v>
      </c>
      <c r="Q165" s="82" t="s">
        <v>91</v>
      </c>
      <c r="R165" s="83">
        <v>2</v>
      </c>
      <c r="S165" s="82" t="s">
        <v>47</v>
      </c>
      <c r="T165" s="82" t="s">
        <v>47</v>
      </c>
      <c r="U165" s="304">
        <v>488800</v>
      </c>
      <c r="V165" s="304">
        <v>0</v>
      </c>
      <c r="W165" s="304">
        <v>0</v>
      </c>
      <c r="X165" s="304">
        <v>488800</v>
      </c>
      <c r="Y165" s="116">
        <v>0</v>
      </c>
      <c r="Z165" s="148"/>
      <c r="AA165" s="85"/>
      <c r="AB165" s="332"/>
      <c r="AC165" s="304">
        <v>61698.86</v>
      </c>
      <c r="AD165" s="304">
        <v>56976.45</v>
      </c>
      <c r="AE165" s="304">
        <v>108895.54</v>
      </c>
      <c r="AF165" s="304">
        <v>12794.53</v>
      </c>
      <c r="AG165" s="304">
        <v>48164.639999999999</v>
      </c>
      <c r="AH165" s="304">
        <v>27895.06</v>
      </c>
      <c r="AI165" s="304">
        <v>37112.32</v>
      </c>
      <c r="AJ165" s="304">
        <v>135262.59</v>
      </c>
      <c r="AK165" s="304"/>
      <c r="AL165" s="304"/>
      <c r="AM165" s="304"/>
      <c r="AN165" s="304"/>
      <c r="AO165" s="304"/>
      <c r="AP165" s="113" t="s">
        <v>45</v>
      </c>
      <c r="AQ165" s="73"/>
      <c r="AR165" s="82" t="s">
        <v>50</v>
      </c>
    </row>
    <row r="166" spans="1:44" ht="101.25" customHeight="1" x14ac:dyDescent="0.25">
      <c r="A166" s="298" t="s">
        <v>1274</v>
      </c>
      <c r="B166" s="217" t="s">
        <v>1494</v>
      </c>
      <c r="C166" s="82" t="s">
        <v>43</v>
      </c>
      <c r="D166" s="120" t="s">
        <v>1193</v>
      </c>
      <c r="E166" s="73" t="s">
        <v>1200</v>
      </c>
      <c r="F166" s="82" t="s">
        <v>90</v>
      </c>
      <c r="G166" s="82">
        <v>12</v>
      </c>
      <c r="H166" s="82" t="s">
        <v>45</v>
      </c>
      <c r="I166" s="82">
        <v>2023</v>
      </c>
      <c r="J166" s="82">
        <v>2023</v>
      </c>
      <c r="K166" s="82" t="s">
        <v>47</v>
      </c>
      <c r="L166" s="82" t="s">
        <v>47</v>
      </c>
      <c r="M166" s="83" t="s">
        <v>47</v>
      </c>
      <c r="N166" s="82" t="s">
        <v>47</v>
      </c>
      <c r="O166" s="82" t="s">
        <v>48</v>
      </c>
      <c r="P166" s="83" t="s">
        <v>56</v>
      </c>
      <c r="Q166" s="82" t="s">
        <v>91</v>
      </c>
      <c r="R166" s="83">
        <v>2</v>
      </c>
      <c r="S166" s="82" t="s">
        <v>47</v>
      </c>
      <c r="T166" s="82" t="s">
        <v>47</v>
      </c>
      <c r="U166" s="304">
        <v>488800</v>
      </c>
      <c r="V166" s="304">
        <v>0</v>
      </c>
      <c r="W166" s="304">
        <v>0</v>
      </c>
      <c r="X166" s="304">
        <v>488800</v>
      </c>
      <c r="Y166" s="116">
        <v>0</v>
      </c>
      <c r="Z166" s="148"/>
      <c r="AA166" s="85"/>
      <c r="AB166" s="332"/>
      <c r="AC166" s="304">
        <v>61698.86</v>
      </c>
      <c r="AD166" s="304">
        <v>56976.45</v>
      </c>
      <c r="AE166" s="304">
        <v>108895.54</v>
      </c>
      <c r="AF166" s="304">
        <v>12794.53</v>
      </c>
      <c r="AG166" s="304">
        <v>48164.639999999999</v>
      </c>
      <c r="AH166" s="304">
        <v>27895.06</v>
      </c>
      <c r="AI166" s="304">
        <v>37112.32</v>
      </c>
      <c r="AJ166" s="304">
        <v>135262.59</v>
      </c>
      <c r="AK166" s="304"/>
      <c r="AL166" s="304"/>
      <c r="AM166" s="304"/>
      <c r="AN166" s="304"/>
      <c r="AO166" s="304"/>
      <c r="AP166" s="113" t="s">
        <v>45</v>
      </c>
      <c r="AQ166" s="73"/>
      <c r="AR166" s="82" t="s">
        <v>50</v>
      </c>
    </row>
    <row r="167" spans="1:44" ht="101.25" customHeight="1" x14ac:dyDescent="0.25">
      <c r="A167" s="298" t="s">
        <v>1275</v>
      </c>
      <c r="B167" s="217" t="s">
        <v>1495</v>
      </c>
      <c r="C167" s="120" t="s">
        <v>43</v>
      </c>
      <c r="D167" s="120" t="s">
        <v>1192</v>
      </c>
      <c r="E167" s="147" t="s">
        <v>1186</v>
      </c>
      <c r="F167" s="101" t="s">
        <v>154</v>
      </c>
      <c r="G167" s="113">
        <v>6</v>
      </c>
      <c r="H167" s="113" t="s">
        <v>47</v>
      </c>
      <c r="I167" s="113">
        <v>2023</v>
      </c>
      <c r="J167" s="113">
        <v>2023</v>
      </c>
      <c r="K167" s="82" t="s">
        <v>47</v>
      </c>
      <c r="L167" s="82" t="s">
        <v>47</v>
      </c>
      <c r="M167" s="82" t="s">
        <v>47</v>
      </c>
      <c r="N167" s="113" t="s">
        <v>47</v>
      </c>
      <c r="O167" s="123" t="s">
        <v>48</v>
      </c>
      <c r="P167" s="82" t="s">
        <v>49</v>
      </c>
      <c r="Q167" s="113" t="s">
        <v>1184</v>
      </c>
      <c r="R167" s="115">
        <v>1</v>
      </c>
      <c r="S167" s="82" t="s">
        <v>47</v>
      </c>
      <c r="T167" s="82" t="s">
        <v>47</v>
      </c>
      <c r="U167" s="304">
        <v>210000</v>
      </c>
      <c r="V167" s="304">
        <v>0</v>
      </c>
      <c r="W167" s="304">
        <v>0</v>
      </c>
      <c r="X167" s="304">
        <v>210000</v>
      </c>
      <c r="Y167" s="132" t="s">
        <v>47</v>
      </c>
      <c r="Z167" s="132" t="s">
        <v>47</v>
      </c>
      <c r="AA167" s="85" t="s">
        <v>47</v>
      </c>
      <c r="AB167" s="85" t="s">
        <v>47</v>
      </c>
      <c r="AC167" s="284"/>
      <c r="AD167" s="284"/>
      <c r="AE167" s="284"/>
      <c r="AF167" s="284"/>
      <c r="AG167" s="284"/>
      <c r="AH167" s="284"/>
      <c r="AI167" s="284"/>
      <c r="AJ167" s="284"/>
      <c r="AK167" s="284">
        <v>210000</v>
      </c>
      <c r="AL167" s="284"/>
      <c r="AM167" s="284"/>
      <c r="AN167" s="284"/>
      <c r="AO167" s="284"/>
      <c r="AP167" s="113" t="s">
        <v>45</v>
      </c>
      <c r="AQ167" s="99"/>
      <c r="AR167" s="82" t="s">
        <v>50</v>
      </c>
    </row>
    <row r="168" spans="1:44" ht="101.25" customHeight="1" x14ac:dyDescent="0.25">
      <c r="A168" s="298" t="s">
        <v>1276</v>
      </c>
      <c r="B168" s="217" t="s">
        <v>1496</v>
      </c>
      <c r="C168" s="101" t="s">
        <v>43</v>
      </c>
      <c r="D168" s="120" t="s">
        <v>1192</v>
      </c>
      <c r="E168" s="214" t="s">
        <v>1239</v>
      </c>
      <c r="F168" s="92" t="s">
        <v>1240</v>
      </c>
      <c r="G168" s="123">
        <v>60</v>
      </c>
      <c r="H168" s="113" t="s">
        <v>45</v>
      </c>
      <c r="I168" s="113">
        <v>2023</v>
      </c>
      <c r="J168" s="113">
        <v>2023</v>
      </c>
      <c r="K168" s="123" t="s">
        <v>46</v>
      </c>
      <c r="L168" s="123" t="s">
        <v>47</v>
      </c>
      <c r="M168" s="123" t="s">
        <v>46</v>
      </c>
      <c r="N168" s="113" t="s">
        <v>45</v>
      </c>
      <c r="O168" s="123" t="s">
        <v>48</v>
      </c>
      <c r="P168" s="17" t="s">
        <v>49</v>
      </c>
      <c r="Q168" s="123" t="s">
        <v>1241</v>
      </c>
      <c r="R168" s="17">
        <v>2</v>
      </c>
      <c r="S168" s="113" t="s">
        <v>47</v>
      </c>
      <c r="T168" s="113" t="s">
        <v>47</v>
      </c>
      <c r="U168" s="306">
        <v>76665</v>
      </c>
      <c r="V168" s="306">
        <v>153330</v>
      </c>
      <c r="W168" s="306">
        <v>536655</v>
      </c>
      <c r="X168" s="306">
        <v>766650</v>
      </c>
      <c r="Y168" s="17" t="s">
        <v>47</v>
      </c>
      <c r="Z168" s="19"/>
      <c r="AA168" s="339" t="s">
        <v>47</v>
      </c>
      <c r="AB168" s="338"/>
      <c r="AC168" s="316"/>
      <c r="AD168" s="316"/>
      <c r="AE168" s="316">
        <f>V168</f>
        <v>153330</v>
      </c>
      <c r="AF168" s="316"/>
      <c r="AG168" s="316"/>
      <c r="AH168" s="316"/>
      <c r="AI168" s="316"/>
      <c r="AJ168" s="316"/>
      <c r="AK168" s="317"/>
      <c r="AL168" s="318"/>
      <c r="AM168" s="319"/>
      <c r="AN168" s="320"/>
      <c r="AO168" s="320"/>
      <c r="AP168" s="113" t="s">
        <v>45</v>
      </c>
      <c r="AQ168" s="123" t="s">
        <v>151</v>
      </c>
      <c r="AR168" s="94" t="s">
        <v>51</v>
      </c>
    </row>
    <row r="169" spans="1:44" ht="101.25" customHeight="1" x14ac:dyDescent="0.25">
      <c r="A169" s="298" t="s">
        <v>1277</v>
      </c>
      <c r="B169" s="217" t="s">
        <v>1497</v>
      </c>
      <c r="C169" s="120" t="s">
        <v>43</v>
      </c>
      <c r="D169" s="101" t="s">
        <v>1173</v>
      </c>
      <c r="E169" s="93" t="s">
        <v>1178</v>
      </c>
      <c r="F169" s="92" t="s">
        <v>1631</v>
      </c>
      <c r="G169" s="90">
        <v>72</v>
      </c>
      <c r="H169" s="113" t="s">
        <v>47</v>
      </c>
      <c r="I169" s="113">
        <v>2023</v>
      </c>
      <c r="J169" s="113">
        <v>2023</v>
      </c>
      <c r="K169" s="82" t="s">
        <v>47</v>
      </c>
      <c r="L169" s="113" t="s">
        <v>47</v>
      </c>
      <c r="M169" s="113">
        <v>0</v>
      </c>
      <c r="N169" s="113" t="s">
        <v>47</v>
      </c>
      <c r="O169" s="113" t="s">
        <v>48</v>
      </c>
      <c r="P169" s="113" t="s">
        <v>49</v>
      </c>
      <c r="Q169" s="113" t="s">
        <v>1179</v>
      </c>
      <c r="R169" s="113">
        <v>1</v>
      </c>
      <c r="S169" s="113" t="s">
        <v>45</v>
      </c>
      <c r="T169" s="113" t="s">
        <v>47</v>
      </c>
      <c r="U169" s="307">
        <v>100000</v>
      </c>
      <c r="V169" s="307">
        <v>100000</v>
      </c>
      <c r="W169" s="307">
        <v>400000</v>
      </c>
      <c r="X169" s="307">
        <v>600000</v>
      </c>
      <c r="Y169" s="132" t="s">
        <v>47</v>
      </c>
      <c r="Z169" s="132" t="s">
        <v>47</v>
      </c>
      <c r="AA169" s="99">
        <v>239787</v>
      </c>
      <c r="AB169" s="99" t="s">
        <v>264</v>
      </c>
      <c r="AC169" s="307"/>
      <c r="AD169" s="307"/>
      <c r="AE169" s="307"/>
      <c r="AF169" s="307"/>
      <c r="AG169" s="307"/>
      <c r="AH169" s="307"/>
      <c r="AI169" s="307"/>
      <c r="AJ169" s="307"/>
      <c r="AK169" s="170">
        <v>100000</v>
      </c>
      <c r="AL169" s="307"/>
      <c r="AM169" s="307"/>
      <c r="AN169" s="307"/>
      <c r="AO169" s="307"/>
      <c r="AP169" s="113" t="s">
        <v>45</v>
      </c>
      <c r="AQ169" s="113" t="s">
        <v>1180</v>
      </c>
      <c r="AR169" s="82" t="s">
        <v>50</v>
      </c>
    </row>
    <row r="170" spans="1:44" ht="101.25" customHeight="1" x14ac:dyDescent="0.25">
      <c r="A170" s="298" t="s">
        <v>1278</v>
      </c>
      <c r="B170" s="217" t="s">
        <v>1498</v>
      </c>
      <c r="C170" s="120" t="s">
        <v>43</v>
      </c>
      <c r="D170" s="120" t="s">
        <v>1192</v>
      </c>
      <c r="E170" s="114" t="s">
        <v>1171</v>
      </c>
      <c r="F170" s="92" t="s">
        <v>1172</v>
      </c>
      <c r="G170" s="113">
        <v>9</v>
      </c>
      <c r="H170" s="113" t="s">
        <v>45</v>
      </c>
      <c r="I170" s="113">
        <v>2023</v>
      </c>
      <c r="J170" s="113">
        <v>2023</v>
      </c>
      <c r="K170" s="114"/>
      <c r="L170" s="113" t="s">
        <v>47</v>
      </c>
      <c r="M170" s="121"/>
      <c r="N170" s="113" t="s">
        <v>47</v>
      </c>
      <c r="O170" s="123" t="s">
        <v>48</v>
      </c>
      <c r="P170" s="113" t="s">
        <v>1157</v>
      </c>
      <c r="Q170" s="113" t="s">
        <v>392</v>
      </c>
      <c r="R170" s="115">
        <v>1</v>
      </c>
      <c r="S170" s="113"/>
      <c r="T170" s="113" t="s">
        <v>47</v>
      </c>
      <c r="U170" s="304">
        <v>772460.56</v>
      </c>
      <c r="V170" s="304"/>
      <c r="W170" s="304"/>
      <c r="X170" s="304">
        <f>SUM(U170:W170)</f>
        <v>772460.56</v>
      </c>
      <c r="Y170" s="117"/>
      <c r="Z170" s="118"/>
      <c r="AA170" s="337"/>
      <c r="AB170" s="338"/>
      <c r="AC170" s="304">
        <v>97822.668106495781</v>
      </c>
      <c r="AD170" s="304">
        <v>87119.739244599696</v>
      </c>
      <c r="AE170" s="304">
        <v>105936.76846235782</v>
      </c>
      <c r="AF170" s="304">
        <v>45659.165621690787</v>
      </c>
      <c r="AG170" s="304">
        <v>123569.8891189077</v>
      </c>
      <c r="AH170" s="304">
        <v>47876.783677901694</v>
      </c>
      <c r="AI170" s="304">
        <v>108057.647057232</v>
      </c>
      <c r="AJ170" s="304">
        <v>156417.8987108146</v>
      </c>
      <c r="AK170" s="304"/>
      <c r="AL170" s="304"/>
      <c r="AM170" s="304"/>
      <c r="AN170" s="304"/>
      <c r="AO170" s="304"/>
      <c r="AP170" s="113" t="s">
        <v>45</v>
      </c>
      <c r="AQ170" s="99"/>
      <c r="AR170" s="82" t="s">
        <v>50</v>
      </c>
    </row>
    <row r="171" spans="1:44" ht="120.75" customHeight="1" x14ac:dyDescent="0.25">
      <c r="A171" s="298" t="s">
        <v>1279</v>
      </c>
      <c r="B171" s="217" t="s">
        <v>1499</v>
      </c>
      <c r="C171" s="82" t="s">
        <v>43</v>
      </c>
      <c r="D171" s="120" t="s">
        <v>1193</v>
      </c>
      <c r="E171" s="73" t="s">
        <v>1202</v>
      </c>
      <c r="F171" s="82" t="s">
        <v>93</v>
      </c>
      <c r="G171" s="82">
        <v>12</v>
      </c>
      <c r="H171" s="82" t="s">
        <v>45</v>
      </c>
      <c r="I171" s="82">
        <v>2023</v>
      </c>
      <c r="J171" s="82">
        <v>2023</v>
      </c>
      <c r="K171" s="82" t="s">
        <v>47</v>
      </c>
      <c r="L171" s="83" t="s">
        <v>47</v>
      </c>
      <c r="M171" s="83" t="s">
        <v>47</v>
      </c>
      <c r="N171" s="82" t="s">
        <v>45</v>
      </c>
      <c r="O171" s="82" t="s">
        <v>48</v>
      </c>
      <c r="P171" s="83" t="s">
        <v>56</v>
      </c>
      <c r="Q171" s="82" t="s">
        <v>91</v>
      </c>
      <c r="R171" s="83">
        <v>2</v>
      </c>
      <c r="S171" s="82" t="s">
        <v>47</v>
      </c>
      <c r="T171" s="82" t="s">
        <v>47</v>
      </c>
      <c r="U171" s="304">
        <v>337485.84</v>
      </c>
      <c r="V171" s="304">
        <v>0</v>
      </c>
      <c r="W171" s="304">
        <v>0</v>
      </c>
      <c r="X171" s="304">
        <v>337485.84</v>
      </c>
      <c r="Y171" s="116">
        <v>0</v>
      </c>
      <c r="Z171" s="85"/>
      <c r="AA171" s="85"/>
      <c r="AB171" s="332"/>
      <c r="AC171" s="304">
        <v>0</v>
      </c>
      <c r="AD171" s="304">
        <v>0</v>
      </c>
      <c r="AE171" s="304">
        <v>337485.84</v>
      </c>
      <c r="AF171" s="304">
        <v>0</v>
      </c>
      <c r="AG171" s="304">
        <v>0</v>
      </c>
      <c r="AH171" s="304">
        <v>0</v>
      </c>
      <c r="AI171" s="304">
        <v>0</v>
      </c>
      <c r="AJ171" s="304">
        <v>0</v>
      </c>
      <c r="AK171" s="304"/>
      <c r="AL171" s="304"/>
      <c r="AM171" s="304"/>
      <c r="AN171" s="304"/>
      <c r="AO171" s="304"/>
      <c r="AP171" s="113" t="s">
        <v>45</v>
      </c>
      <c r="AQ171" s="143"/>
      <c r="AR171" s="82" t="s">
        <v>50</v>
      </c>
    </row>
    <row r="172" spans="1:44" ht="113.25" customHeight="1" x14ac:dyDescent="0.25">
      <c r="A172" s="298" t="s">
        <v>1280</v>
      </c>
      <c r="B172" s="217" t="s">
        <v>1500</v>
      </c>
      <c r="C172" s="82" t="s">
        <v>43</v>
      </c>
      <c r="D172" s="120" t="s">
        <v>1193</v>
      </c>
      <c r="E172" s="154" t="s">
        <v>1198</v>
      </c>
      <c r="F172" s="82" t="s">
        <v>133</v>
      </c>
      <c r="G172" s="82">
        <v>5</v>
      </c>
      <c r="H172" s="82" t="s">
        <v>45</v>
      </c>
      <c r="I172" s="82">
        <v>2023</v>
      </c>
      <c r="J172" s="82">
        <v>2023</v>
      </c>
      <c r="K172" s="82"/>
      <c r="L172" s="82" t="s">
        <v>47</v>
      </c>
      <c r="M172" s="83" t="s">
        <v>47</v>
      </c>
      <c r="N172" s="82" t="s">
        <v>47</v>
      </c>
      <c r="O172" s="82" t="s">
        <v>48</v>
      </c>
      <c r="P172" s="83" t="s">
        <v>56</v>
      </c>
      <c r="Q172" s="82" t="s">
        <v>1199</v>
      </c>
      <c r="R172" s="83">
        <v>1</v>
      </c>
      <c r="S172" s="82" t="s">
        <v>47</v>
      </c>
      <c r="T172" s="82" t="s">
        <v>47</v>
      </c>
      <c r="U172" s="304">
        <v>167754.91</v>
      </c>
      <c r="V172" s="304">
        <v>0</v>
      </c>
      <c r="W172" s="304">
        <v>0</v>
      </c>
      <c r="X172" s="304">
        <v>167754.91</v>
      </c>
      <c r="Y172" s="116">
        <v>0</v>
      </c>
      <c r="Z172" s="148"/>
      <c r="AA172" s="85"/>
      <c r="AB172" s="332"/>
      <c r="AC172" s="304">
        <v>0</v>
      </c>
      <c r="AD172" s="304">
        <v>0</v>
      </c>
      <c r="AE172" s="304">
        <v>0</v>
      </c>
      <c r="AF172" s="304">
        <v>0</v>
      </c>
      <c r="AG172" s="304">
        <v>0</v>
      </c>
      <c r="AH172" s="304">
        <v>0</v>
      </c>
      <c r="AI172" s="304">
        <v>167754.91</v>
      </c>
      <c r="AJ172" s="304">
        <v>0</v>
      </c>
      <c r="AK172" s="304"/>
      <c r="AL172" s="304"/>
      <c r="AM172" s="304"/>
      <c r="AN172" s="304"/>
      <c r="AO172" s="304"/>
      <c r="AP172" s="113" t="s">
        <v>45</v>
      </c>
      <c r="AQ172" s="143"/>
      <c r="AR172" s="82" t="s">
        <v>50</v>
      </c>
    </row>
    <row r="173" spans="1:44" ht="189.75" customHeight="1" x14ac:dyDescent="0.25">
      <c r="A173" s="298" t="s">
        <v>1281</v>
      </c>
      <c r="B173" s="217" t="s">
        <v>1501</v>
      </c>
      <c r="C173" s="82" t="s">
        <v>43</v>
      </c>
      <c r="D173" s="120" t="s">
        <v>1193</v>
      </c>
      <c r="E173" s="215" t="s">
        <v>1389</v>
      </c>
      <c r="F173" s="82" t="s">
        <v>93</v>
      </c>
      <c r="G173" s="72">
        <v>12</v>
      </c>
      <c r="H173" s="72" t="s">
        <v>47</v>
      </c>
      <c r="I173" s="82">
        <v>2023</v>
      </c>
      <c r="J173" s="82">
        <v>2023</v>
      </c>
      <c r="K173" s="163" t="s">
        <v>47</v>
      </c>
      <c r="L173" s="72" t="s">
        <v>47</v>
      </c>
      <c r="M173" s="83" t="s">
        <v>47</v>
      </c>
      <c r="N173" s="82" t="s">
        <v>45</v>
      </c>
      <c r="O173" s="82" t="s">
        <v>48</v>
      </c>
      <c r="P173" s="82" t="s">
        <v>56</v>
      </c>
      <c r="Q173" s="82" t="s">
        <v>1205</v>
      </c>
      <c r="R173" s="83">
        <v>3</v>
      </c>
      <c r="S173" s="82" t="s">
        <v>47</v>
      </c>
      <c r="T173" s="82" t="s">
        <v>47</v>
      </c>
      <c r="U173" s="304">
        <v>140000</v>
      </c>
      <c r="V173" s="304">
        <v>140000</v>
      </c>
      <c r="W173" s="304">
        <v>0</v>
      </c>
      <c r="X173" s="304">
        <v>14000</v>
      </c>
      <c r="Y173" s="116">
        <v>0</v>
      </c>
      <c r="Z173" s="164"/>
      <c r="AA173" s="164"/>
      <c r="AB173" s="340"/>
      <c r="AC173" s="304">
        <v>0</v>
      </c>
      <c r="AD173" s="304">
        <v>0</v>
      </c>
      <c r="AE173" s="304">
        <v>140000</v>
      </c>
      <c r="AF173" s="304">
        <v>0</v>
      </c>
      <c r="AG173" s="304">
        <v>0</v>
      </c>
      <c r="AH173" s="304">
        <v>0</v>
      </c>
      <c r="AI173" s="304">
        <v>0</v>
      </c>
      <c r="AJ173" s="304">
        <v>0</v>
      </c>
      <c r="AK173" s="304"/>
      <c r="AL173" s="304"/>
      <c r="AM173" s="304"/>
      <c r="AN173" s="304"/>
      <c r="AO173" s="304"/>
      <c r="AP173" s="113" t="s">
        <v>45</v>
      </c>
      <c r="AQ173" s="165"/>
      <c r="AR173" s="82" t="s">
        <v>50</v>
      </c>
    </row>
    <row r="174" spans="1:44" ht="214.15" customHeight="1" x14ac:dyDescent="0.25">
      <c r="A174" s="298" t="s">
        <v>1282</v>
      </c>
      <c r="B174" s="217" t="s">
        <v>1502</v>
      </c>
      <c r="C174" s="82" t="s">
        <v>43</v>
      </c>
      <c r="D174" s="120" t="s">
        <v>1193</v>
      </c>
      <c r="E174" s="73" t="s">
        <v>1195</v>
      </c>
      <c r="F174" s="82" t="s">
        <v>96</v>
      </c>
      <c r="G174" s="82">
        <v>12</v>
      </c>
      <c r="H174" s="82" t="s">
        <v>45</v>
      </c>
      <c r="I174" s="82">
        <v>2023</v>
      </c>
      <c r="J174" s="82">
        <v>2023</v>
      </c>
      <c r="K174" s="82" t="s">
        <v>47</v>
      </c>
      <c r="L174" s="83" t="s">
        <v>47</v>
      </c>
      <c r="M174" s="83" t="s">
        <v>47</v>
      </c>
      <c r="N174" s="83" t="s">
        <v>94</v>
      </c>
      <c r="O174" s="82" t="s">
        <v>48</v>
      </c>
      <c r="P174" s="83" t="s">
        <v>56</v>
      </c>
      <c r="Q174" s="82" t="s">
        <v>1196</v>
      </c>
      <c r="R174" s="83">
        <v>1</v>
      </c>
      <c r="S174" s="140" t="s">
        <v>47</v>
      </c>
      <c r="T174" s="73" t="s">
        <v>47</v>
      </c>
      <c r="U174" s="304">
        <v>138936.5</v>
      </c>
      <c r="V174" s="304">
        <v>0</v>
      </c>
      <c r="W174" s="304">
        <v>0</v>
      </c>
      <c r="X174" s="304">
        <v>138936.5</v>
      </c>
      <c r="Y174" s="116">
        <v>0</v>
      </c>
      <c r="Z174" s="204"/>
      <c r="AA174" s="341"/>
      <c r="AB174" s="341"/>
      <c r="AC174" s="312">
        <v>13703.420496033807</v>
      </c>
      <c r="AD174" s="312">
        <v>18202.305356752197</v>
      </c>
      <c r="AE174" s="312">
        <v>27504.068270075073</v>
      </c>
      <c r="AF174" s="312">
        <v>5399.101594715431</v>
      </c>
      <c r="AG174" s="312">
        <v>17592.824318036601</v>
      </c>
      <c r="AH174" s="312">
        <v>5108.6747403699937</v>
      </c>
      <c r="AI174" s="312">
        <v>11177.373113880627</v>
      </c>
      <c r="AJ174" s="312">
        <v>40248.732110136269</v>
      </c>
      <c r="AK174" s="312"/>
      <c r="AL174" s="312"/>
      <c r="AM174" s="312"/>
      <c r="AN174" s="312"/>
      <c r="AO174" s="312"/>
      <c r="AP174" s="113" t="s">
        <v>45</v>
      </c>
      <c r="AQ174" s="84"/>
      <c r="AR174" s="82" t="s">
        <v>50</v>
      </c>
    </row>
    <row r="175" spans="1:44" ht="101.25" customHeight="1" x14ac:dyDescent="0.25">
      <c r="A175" s="298" t="s">
        <v>1283</v>
      </c>
      <c r="B175" s="217" t="s">
        <v>1503</v>
      </c>
      <c r="C175" s="82" t="s">
        <v>43</v>
      </c>
      <c r="D175" s="120" t="s">
        <v>1193</v>
      </c>
      <c r="E175" s="73" t="s">
        <v>1217</v>
      </c>
      <c r="F175" s="82" t="s">
        <v>128</v>
      </c>
      <c r="G175" s="82">
        <v>6</v>
      </c>
      <c r="H175" s="82" t="s">
        <v>45</v>
      </c>
      <c r="I175" s="82">
        <v>2023</v>
      </c>
      <c r="J175" s="82">
        <v>2023</v>
      </c>
      <c r="K175" s="82" t="s">
        <v>47</v>
      </c>
      <c r="L175" s="82" t="s">
        <v>47</v>
      </c>
      <c r="M175" s="82"/>
      <c r="N175" s="82" t="s">
        <v>47</v>
      </c>
      <c r="O175" s="82" t="s">
        <v>48</v>
      </c>
      <c r="P175" s="83" t="s">
        <v>56</v>
      </c>
      <c r="Q175" s="82" t="s">
        <v>91</v>
      </c>
      <c r="R175" s="83">
        <v>1</v>
      </c>
      <c r="S175" s="82" t="s">
        <v>47</v>
      </c>
      <c r="T175" s="82" t="s">
        <v>47</v>
      </c>
      <c r="U175" s="304">
        <v>169580</v>
      </c>
      <c r="V175" s="304">
        <v>0</v>
      </c>
      <c r="W175" s="304">
        <v>0</v>
      </c>
      <c r="X175" s="304">
        <v>169580</v>
      </c>
      <c r="Y175" s="116">
        <v>0</v>
      </c>
      <c r="Z175" s="148"/>
      <c r="AA175" s="85"/>
      <c r="AB175" s="150"/>
      <c r="AC175" s="304">
        <v>21197.5</v>
      </c>
      <c r="AD175" s="304">
        <v>21197.5</v>
      </c>
      <c r="AE175" s="304">
        <v>21197.5</v>
      </c>
      <c r="AF175" s="304">
        <v>21197.5</v>
      </c>
      <c r="AG175" s="304">
        <v>21197.5</v>
      </c>
      <c r="AH175" s="304">
        <v>21197.5</v>
      </c>
      <c r="AI175" s="304">
        <v>21197.5</v>
      </c>
      <c r="AJ175" s="304">
        <v>21197.5</v>
      </c>
      <c r="AK175" s="304"/>
      <c r="AL175" s="304"/>
      <c r="AM175" s="304"/>
      <c r="AN175" s="304"/>
      <c r="AO175" s="304"/>
      <c r="AP175" s="113" t="s">
        <v>45</v>
      </c>
      <c r="AQ175" s="73"/>
      <c r="AR175" s="82" t="s">
        <v>50</v>
      </c>
    </row>
    <row r="176" spans="1:44" ht="101.25" customHeight="1" x14ac:dyDescent="0.25">
      <c r="A176" s="298" t="s">
        <v>1284</v>
      </c>
      <c r="B176" s="217" t="s">
        <v>1504</v>
      </c>
      <c r="C176" s="82" t="s">
        <v>43</v>
      </c>
      <c r="D176" s="120" t="s">
        <v>1192</v>
      </c>
      <c r="E176" s="73" t="s">
        <v>1229</v>
      </c>
      <c r="F176" s="82" t="s">
        <v>1614</v>
      </c>
      <c r="G176" s="82">
        <v>12</v>
      </c>
      <c r="H176" s="82" t="s">
        <v>45</v>
      </c>
      <c r="I176" s="82">
        <v>2023</v>
      </c>
      <c r="J176" s="82">
        <v>2023</v>
      </c>
      <c r="K176" s="82" t="s">
        <v>47</v>
      </c>
      <c r="L176" s="82" t="s">
        <v>47</v>
      </c>
      <c r="M176" s="82"/>
      <c r="N176" s="82" t="s">
        <v>47</v>
      </c>
      <c r="O176" s="82" t="s">
        <v>48</v>
      </c>
      <c r="P176" s="83" t="s">
        <v>56</v>
      </c>
      <c r="Q176" s="82" t="s">
        <v>91</v>
      </c>
      <c r="R176" s="83">
        <v>1</v>
      </c>
      <c r="S176" s="82" t="s">
        <v>47</v>
      </c>
      <c r="T176" s="82" t="s">
        <v>47</v>
      </c>
      <c r="U176" s="304">
        <v>444900</v>
      </c>
      <c r="V176" s="304">
        <v>0</v>
      </c>
      <c r="W176" s="304">
        <v>0</v>
      </c>
      <c r="X176" s="304">
        <v>444900</v>
      </c>
      <c r="Y176" s="116">
        <v>0</v>
      </c>
      <c r="Z176" s="148"/>
      <c r="AA176" s="85"/>
      <c r="AB176" s="150"/>
      <c r="AC176" s="304">
        <v>88980</v>
      </c>
      <c r="AD176" s="304">
        <v>44490</v>
      </c>
      <c r="AE176" s="304">
        <v>44490</v>
      </c>
      <c r="AF176" s="304">
        <v>15571.500000000002</v>
      </c>
      <c r="AG176" s="304">
        <v>44490</v>
      </c>
      <c r="AH176" s="304">
        <v>26694</v>
      </c>
      <c r="AI176" s="304">
        <v>33367.5</v>
      </c>
      <c r="AJ176" s="304">
        <v>146817</v>
      </c>
      <c r="AK176" s="304"/>
      <c r="AL176" s="304"/>
      <c r="AM176" s="304"/>
      <c r="AN176" s="304"/>
      <c r="AO176" s="304"/>
      <c r="AP176" s="113" t="s">
        <v>45</v>
      </c>
      <c r="AQ176" s="73"/>
      <c r="AR176" s="82" t="s">
        <v>50</v>
      </c>
    </row>
    <row r="177" spans="1:45" ht="101.25" customHeight="1" x14ac:dyDescent="0.25">
      <c r="A177" s="298" t="s">
        <v>1285</v>
      </c>
      <c r="B177" s="217" t="s">
        <v>1505</v>
      </c>
      <c r="C177" s="82" t="s">
        <v>43</v>
      </c>
      <c r="D177" s="120" t="s">
        <v>1193</v>
      </c>
      <c r="E177" s="73" t="s">
        <v>1197</v>
      </c>
      <c r="F177" s="82" t="s">
        <v>96</v>
      </c>
      <c r="G177" s="82">
        <v>12</v>
      </c>
      <c r="H177" s="82" t="s">
        <v>45</v>
      </c>
      <c r="I177" s="82">
        <v>2023</v>
      </c>
      <c r="J177" s="82">
        <v>2023</v>
      </c>
      <c r="K177" s="82" t="s">
        <v>47</v>
      </c>
      <c r="L177" s="83" t="s">
        <v>47</v>
      </c>
      <c r="M177" s="83" t="s">
        <v>47</v>
      </c>
      <c r="N177" s="83" t="s">
        <v>94</v>
      </c>
      <c r="O177" s="82" t="s">
        <v>48</v>
      </c>
      <c r="P177" s="83" t="s">
        <v>56</v>
      </c>
      <c r="Q177" s="82" t="s">
        <v>98</v>
      </c>
      <c r="R177" s="83">
        <v>1</v>
      </c>
      <c r="S177" s="140" t="s">
        <v>47</v>
      </c>
      <c r="T177" s="73" t="s">
        <v>47</v>
      </c>
      <c r="U177" s="304">
        <v>315614.40000000002</v>
      </c>
      <c r="V177" s="304">
        <v>0</v>
      </c>
      <c r="W177" s="304">
        <v>0</v>
      </c>
      <c r="X177" s="304">
        <v>315614.40000000002</v>
      </c>
      <c r="Y177" s="116">
        <v>0</v>
      </c>
      <c r="Z177" s="204"/>
      <c r="AA177" s="341"/>
      <c r="AB177" s="341"/>
      <c r="AC177" s="304">
        <v>0</v>
      </c>
      <c r="AD177" s="304">
        <v>0</v>
      </c>
      <c r="AE177" s="304">
        <v>0</v>
      </c>
      <c r="AF177" s="304">
        <v>0</v>
      </c>
      <c r="AG177" s="304">
        <v>0</v>
      </c>
      <c r="AH177" s="304">
        <v>0</v>
      </c>
      <c r="AI177" s="304">
        <v>0</v>
      </c>
      <c r="AJ177" s="304">
        <v>315614.40000000002</v>
      </c>
      <c r="AK177" s="304"/>
      <c r="AL177" s="304"/>
      <c r="AM177" s="304"/>
      <c r="AN177" s="304"/>
      <c r="AO177" s="304"/>
      <c r="AP177" s="113" t="s">
        <v>45</v>
      </c>
      <c r="AQ177" s="204"/>
      <c r="AR177" s="82" t="s">
        <v>50</v>
      </c>
    </row>
    <row r="178" spans="1:45" ht="101.25" customHeight="1" x14ac:dyDescent="0.25">
      <c r="A178" s="298" t="s">
        <v>1286</v>
      </c>
      <c r="B178" s="217" t="s">
        <v>1506</v>
      </c>
      <c r="C178" s="82" t="s">
        <v>43</v>
      </c>
      <c r="D178" s="120" t="s">
        <v>1192</v>
      </c>
      <c r="E178" s="73" t="s">
        <v>1206</v>
      </c>
      <c r="F178" s="82" t="s">
        <v>326</v>
      </c>
      <c r="G178" s="208">
        <v>24</v>
      </c>
      <c r="H178" s="82" t="s">
        <v>47</v>
      </c>
      <c r="I178" s="82">
        <v>2023</v>
      </c>
      <c r="J178" s="82">
        <v>2024</v>
      </c>
      <c r="K178" s="82" t="s">
        <v>47</v>
      </c>
      <c r="L178" s="82" t="s">
        <v>47</v>
      </c>
      <c r="M178" s="83" t="s">
        <v>47</v>
      </c>
      <c r="N178" s="82" t="s">
        <v>45</v>
      </c>
      <c r="O178" s="82" t="s">
        <v>48</v>
      </c>
      <c r="P178" s="82" t="s">
        <v>56</v>
      </c>
      <c r="Q178" s="82" t="s">
        <v>91</v>
      </c>
      <c r="R178" s="83">
        <v>2</v>
      </c>
      <c r="S178" s="82" t="s">
        <v>47</v>
      </c>
      <c r="T178" s="82" t="s">
        <v>47</v>
      </c>
      <c r="U178" s="304">
        <v>207809.12</v>
      </c>
      <c r="V178" s="304">
        <v>207809.12</v>
      </c>
      <c r="W178" s="304">
        <v>0</v>
      </c>
      <c r="X178" s="304">
        <v>415618.64</v>
      </c>
      <c r="Y178" s="116">
        <v>0</v>
      </c>
      <c r="AA178" s="335"/>
      <c r="AB178" s="335"/>
      <c r="AC178" s="304">
        <v>415618.54</v>
      </c>
      <c r="AD178" s="304">
        <v>0</v>
      </c>
      <c r="AE178" s="304">
        <v>0</v>
      </c>
      <c r="AF178" s="304">
        <v>0</v>
      </c>
      <c r="AG178" s="304">
        <v>0</v>
      </c>
      <c r="AH178" s="304">
        <v>0</v>
      </c>
      <c r="AI178" s="304">
        <v>0</v>
      </c>
      <c r="AJ178" s="304">
        <v>0</v>
      </c>
      <c r="AK178" s="304"/>
      <c r="AL178" s="304"/>
      <c r="AM178" s="304"/>
      <c r="AN178" s="304"/>
      <c r="AO178" s="304"/>
      <c r="AP178" s="113" t="s">
        <v>45</v>
      </c>
      <c r="AR178" s="82" t="s">
        <v>50</v>
      </c>
    </row>
    <row r="179" spans="1:45" ht="101.25" customHeight="1" x14ac:dyDescent="0.25">
      <c r="A179" s="298" t="s">
        <v>1287</v>
      </c>
      <c r="B179" s="217" t="s">
        <v>1507</v>
      </c>
      <c r="C179" s="120" t="s">
        <v>43</v>
      </c>
      <c r="D179" s="101" t="s">
        <v>1173</v>
      </c>
      <c r="E179" s="93" t="s">
        <v>1174</v>
      </c>
      <c r="F179" s="92" t="s">
        <v>1625</v>
      </c>
      <c r="G179" s="90">
        <v>36</v>
      </c>
      <c r="H179" s="113" t="s">
        <v>47</v>
      </c>
      <c r="I179" s="113">
        <v>2023</v>
      </c>
      <c r="J179" s="113">
        <v>2023</v>
      </c>
      <c r="K179" s="113">
        <v>0</v>
      </c>
      <c r="L179" s="113" t="s">
        <v>47</v>
      </c>
      <c r="M179" s="113">
        <v>0</v>
      </c>
      <c r="N179" s="113" t="s">
        <v>47</v>
      </c>
      <c r="O179" s="113" t="s">
        <v>48</v>
      </c>
      <c r="P179" s="113" t="s">
        <v>49</v>
      </c>
      <c r="Q179" s="113">
        <v>0</v>
      </c>
      <c r="R179" s="113">
        <v>1</v>
      </c>
      <c r="S179" s="113" t="s">
        <v>45</v>
      </c>
      <c r="T179" s="113" t="s">
        <v>45</v>
      </c>
      <c r="U179" s="307">
        <v>100000</v>
      </c>
      <c r="V179" s="307">
        <v>250000</v>
      </c>
      <c r="W179" s="307">
        <v>200000</v>
      </c>
      <c r="X179" s="307">
        <v>550000</v>
      </c>
      <c r="Y179" s="91">
        <v>0</v>
      </c>
      <c r="Z179" s="91">
        <v>0</v>
      </c>
      <c r="AA179" s="99">
        <v>239787</v>
      </c>
      <c r="AB179" s="99" t="s">
        <v>264</v>
      </c>
      <c r="AC179" s="307">
        <v>30000</v>
      </c>
      <c r="AD179" s="307">
        <v>30000</v>
      </c>
      <c r="AE179" s="307">
        <v>170000</v>
      </c>
      <c r="AF179" s="307">
        <v>20000</v>
      </c>
      <c r="AG179" s="307">
        <v>150000</v>
      </c>
      <c r="AH179" s="307">
        <v>100000</v>
      </c>
      <c r="AI179" s="307">
        <v>20000</v>
      </c>
      <c r="AJ179" s="307">
        <v>30000</v>
      </c>
      <c r="AK179" s="321"/>
      <c r="AL179" s="321"/>
      <c r="AM179" s="304"/>
      <c r="AN179" s="304"/>
      <c r="AO179" s="304"/>
      <c r="AP179" s="113" t="s">
        <v>45</v>
      </c>
      <c r="AQ179" s="113" t="s">
        <v>1176</v>
      </c>
      <c r="AR179" s="113" t="s">
        <v>1177</v>
      </c>
      <c r="AS179" s="161"/>
    </row>
    <row r="180" spans="1:45" ht="101.25" customHeight="1" x14ac:dyDescent="0.25">
      <c r="A180" s="298" t="s">
        <v>1288</v>
      </c>
      <c r="B180" s="217" t="s">
        <v>1508</v>
      </c>
      <c r="C180" s="82" t="s">
        <v>43</v>
      </c>
      <c r="D180" s="120" t="s">
        <v>1193</v>
      </c>
      <c r="E180" s="73" t="s">
        <v>1203</v>
      </c>
      <c r="F180" s="82" t="s">
        <v>90</v>
      </c>
      <c r="G180" s="82">
        <v>12</v>
      </c>
      <c r="H180" s="82" t="s">
        <v>47</v>
      </c>
      <c r="I180" s="82">
        <v>2023</v>
      </c>
      <c r="J180" s="82">
        <v>2023</v>
      </c>
      <c r="K180" s="82" t="s">
        <v>47</v>
      </c>
      <c r="L180" s="82" t="s">
        <v>47</v>
      </c>
      <c r="M180" s="83" t="s">
        <v>47</v>
      </c>
      <c r="N180" s="82" t="s">
        <v>45</v>
      </c>
      <c r="O180" s="82" t="s">
        <v>48</v>
      </c>
      <c r="P180" s="82" t="s">
        <v>56</v>
      </c>
      <c r="Q180" s="82" t="s">
        <v>91</v>
      </c>
      <c r="R180" s="83">
        <v>2</v>
      </c>
      <c r="S180" s="82" t="s">
        <v>47</v>
      </c>
      <c r="T180" s="82" t="s">
        <v>47</v>
      </c>
      <c r="U180" s="304">
        <v>118340</v>
      </c>
      <c r="V180" s="304">
        <v>0</v>
      </c>
      <c r="W180" s="304">
        <v>0</v>
      </c>
      <c r="X180" s="304">
        <v>118340</v>
      </c>
      <c r="Y180" s="116">
        <v>0</v>
      </c>
      <c r="AA180" s="335"/>
      <c r="AB180" s="335"/>
      <c r="AC180" s="304">
        <v>0</v>
      </c>
      <c r="AD180" s="304">
        <v>0</v>
      </c>
      <c r="AE180" s="304">
        <v>0</v>
      </c>
      <c r="AF180" s="304">
        <v>0</v>
      </c>
      <c r="AG180" s="304">
        <v>0</v>
      </c>
      <c r="AH180" s="304">
        <f>18342.7*2</f>
        <v>36685.4</v>
      </c>
      <c r="AI180" s="304">
        <v>0</v>
      </c>
      <c r="AJ180" s="304">
        <v>99997.3</v>
      </c>
      <c r="AK180" s="304"/>
      <c r="AL180" s="304"/>
      <c r="AM180" s="304"/>
      <c r="AN180" s="304"/>
      <c r="AO180" s="304"/>
      <c r="AP180" s="113" t="s">
        <v>45</v>
      </c>
      <c r="AR180" s="82" t="s">
        <v>50</v>
      </c>
    </row>
    <row r="181" spans="1:45" ht="109.5" customHeight="1" x14ac:dyDescent="0.25">
      <c r="A181" s="298" t="s">
        <v>1289</v>
      </c>
      <c r="B181" s="217" t="s">
        <v>1509</v>
      </c>
      <c r="C181" s="82" t="s">
        <v>43</v>
      </c>
      <c r="D181" s="120" t="s">
        <v>1193</v>
      </c>
      <c r="E181" s="73" t="s">
        <v>1194</v>
      </c>
      <c r="F181" s="82" t="s">
        <v>96</v>
      </c>
      <c r="G181" s="82">
        <v>12</v>
      </c>
      <c r="H181" s="82" t="s">
        <v>45</v>
      </c>
      <c r="I181" s="82">
        <v>2023</v>
      </c>
      <c r="J181" s="82">
        <v>2023</v>
      </c>
      <c r="K181" s="82" t="s">
        <v>47</v>
      </c>
      <c r="L181" s="83" t="s">
        <v>47</v>
      </c>
      <c r="M181" s="83" t="s">
        <v>47</v>
      </c>
      <c r="N181" s="83" t="s">
        <v>94</v>
      </c>
      <c r="O181" s="82" t="s">
        <v>48</v>
      </c>
      <c r="P181" s="83" t="s">
        <v>56</v>
      </c>
      <c r="Q181" s="82" t="s">
        <v>98</v>
      </c>
      <c r="R181" s="83">
        <v>1</v>
      </c>
      <c r="S181" s="140" t="s">
        <v>47</v>
      </c>
      <c r="T181" s="73" t="s">
        <v>47</v>
      </c>
      <c r="U181" s="304">
        <v>295117.5</v>
      </c>
      <c r="V181" s="304">
        <v>0</v>
      </c>
      <c r="W181" s="304">
        <v>0</v>
      </c>
      <c r="X181" s="304">
        <v>295117.5</v>
      </c>
      <c r="Y181" s="116">
        <v>0</v>
      </c>
      <c r="Z181" s="204"/>
      <c r="AA181" s="342" t="s">
        <v>263</v>
      </c>
      <c r="AB181" s="73" t="s">
        <v>264</v>
      </c>
      <c r="AC181" s="304">
        <v>0</v>
      </c>
      <c r="AD181" s="304">
        <v>0</v>
      </c>
      <c r="AE181" s="304">
        <v>0</v>
      </c>
      <c r="AF181" s="304">
        <v>0</v>
      </c>
      <c r="AG181" s="304">
        <v>0</v>
      </c>
      <c r="AH181" s="304">
        <v>0</v>
      </c>
      <c r="AI181" s="304">
        <v>0</v>
      </c>
      <c r="AJ181" s="304">
        <v>295117.5</v>
      </c>
      <c r="AK181" s="304"/>
      <c r="AL181" s="304"/>
      <c r="AM181" s="304"/>
      <c r="AN181" s="304"/>
      <c r="AO181" s="304"/>
      <c r="AP181" s="113" t="s">
        <v>45</v>
      </c>
      <c r="AQ181" s="84"/>
      <c r="AR181" s="82" t="s">
        <v>50</v>
      </c>
    </row>
    <row r="182" spans="1:45" ht="101.25" customHeight="1" x14ac:dyDescent="0.25">
      <c r="A182" s="298" t="s">
        <v>1290</v>
      </c>
      <c r="B182" s="217" t="s">
        <v>1510</v>
      </c>
      <c r="C182" s="101" t="s">
        <v>43</v>
      </c>
      <c r="D182" s="120" t="s">
        <v>1193</v>
      </c>
      <c r="E182" s="216" t="s">
        <v>1390</v>
      </c>
      <c r="F182" s="101" t="s">
        <v>90</v>
      </c>
      <c r="G182" s="82">
        <v>12</v>
      </c>
      <c r="H182" s="82" t="s">
        <v>47</v>
      </c>
      <c r="I182" s="82">
        <v>2023</v>
      </c>
      <c r="J182" s="82">
        <v>2023</v>
      </c>
      <c r="K182" s="82" t="s">
        <v>47</v>
      </c>
      <c r="L182" s="82" t="s">
        <v>47</v>
      </c>
      <c r="M182" s="83" t="s">
        <v>47</v>
      </c>
      <c r="N182" s="82" t="s">
        <v>47</v>
      </c>
      <c r="O182" s="82" t="s">
        <v>48</v>
      </c>
      <c r="P182" s="82" t="s">
        <v>56</v>
      </c>
      <c r="Q182" s="78" t="s">
        <v>91</v>
      </c>
      <c r="R182" s="83">
        <v>2</v>
      </c>
      <c r="S182" s="82" t="s">
        <v>47</v>
      </c>
      <c r="T182" s="82" t="s">
        <v>47</v>
      </c>
      <c r="U182" s="304">
        <v>261720.377634</v>
      </c>
      <c r="V182" s="304">
        <v>0</v>
      </c>
      <c r="W182" s="304">
        <v>0</v>
      </c>
      <c r="X182" s="304">
        <v>261720.377634</v>
      </c>
      <c r="Y182" s="116">
        <v>0</v>
      </c>
      <c r="Z182" s="157"/>
      <c r="AA182" s="335"/>
      <c r="AB182" s="335"/>
      <c r="AC182" s="304">
        <v>17680.257079999999</v>
      </c>
      <c r="AD182" s="304">
        <v>49873.828139999998</v>
      </c>
      <c r="AE182" s="304">
        <v>45291.528269999995</v>
      </c>
      <c r="AF182" s="304">
        <v>11206.803612</v>
      </c>
      <c r="AG182" s="304">
        <v>8028.8240259999993</v>
      </c>
      <c r="AH182" s="304">
        <v>9786.103486</v>
      </c>
      <c r="AI182" s="304">
        <v>19818.120419999999</v>
      </c>
      <c r="AJ182" s="304">
        <v>100034.91260000001</v>
      </c>
      <c r="AK182" s="304"/>
      <c r="AL182" s="304"/>
      <c r="AM182" s="304"/>
      <c r="AN182" s="304"/>
      <c r="AO182" s="304"/>
      <c r="AP182" s="113" t="s">
        <v>45</v>
      </c>
      <c r="AR182" s="82" t="s">
        <v>50</v>
      </c>
    </row>
    <row r="183" spans="1:45" ht="38.25" x14ac:dyDescent="0.25">
      <c r="A183" s="298" t="s">
        <v>1291</v>
      </c>
      <c r="B183" s="217" t="s">
        <v>1511</v>
      </c>
      <c r="C183" s="101" t="s">
        <v>43</v>
      </c>
      <c r="D183" s="120" t="s">
        <v>1193</v>
      </c>
      <c r="E183" s="93" t="s">
        <v>1204</v>
      </c>
      <c r="F183" s="101" t="s">
        <v>90</v>
      </c>
      <c r="G183" s="82">
        <v>12</v>
      </c>
      <c r="H183" s="82" t="s">
        <v>47</v>
      </c>
      <c r="I183" s="82">
        <v>2023</v>
      </c>
      <c r="J183" s="82">
        <v>2023</v>
      </c>
      <c r="K183" s="82" t="s">
        <v>47</v>
      </c>
      <c r="L183" s="82" t="s">
        <v>47</v>
      </c>
      <c r="M183" s="83" t="s">
        <v>47</v>
      </c>
      <c r="N183" s="82" t="s">
        <v>47</v>
      </c>
      <c r="O183" s="82" t="s">
        <v>48</v>
      </c>
      <c r="P183" s="82" t="s">
        <v>56</v>
      </c>
      <c r="Q183" s="78" t="s">
        <v>1205</v>
      </c>
      <c r="R183" s="83">
        <v>2</v>
      </c>
      <c r="S183" s="82" t="s">
        <v>47</v>
      </c>
      <c r="T183" s="82" t="s">
        <v>47</v>
      </c>
      <c r="U183" s="304">
        <v>95145.510000000009</v>
      </c>
      <c r="V183" s="304">
        <v>0</v>
      </c>
      <c r="W183" s="304">
        <v>0</v>
      </c>
      <c r="X183" s="304">
        <v>95145.510000000009</v>
      </c>
      <c r="Y183" s="116">
        <v>0</v>
      </c>
      <c r="Z183" s="118"/>
      <c r="AA183" s="337"/>
      <c r="AB183" s="338"/>
      <c r="AC183" s="304">
        <v>6237.83</v>
      </c>
      <c r="AD183" s="304">
        <v>19136.7</v>
      </c>
      <c r="AE183" s="304">
        <v>10939.65</v>
      </c>
      <c r="AF183" s="304">
        <v>2732.46</v>
      </c>
      <c r="AG183" s="304">
        <v>12840.26</v>
      </c>
      <c r="AH183" s="304">
        <v>3813.44</v>
      </c>
      <c r="AI183" s="304">
        <v>7518.77</v>
      </c>
      <c r="AJ183" s="304">
        <v>31926.400000000001</v>
      </c>
      <c r="AK183" s="304"/>
      <c r="AL183" s="304"/>
      <c r="AM183" s="304"/>
      <c r="AN183" s="304"/>
      <c r="AO183" s="304"/>
      <c r="AP183" s="113" t="s">
        <v>45</v>
      </c>
      <c r="AQ183" s="99"/>
      <c r="AR183" s="82" t="s">
        <v>50</v>
      </c>
    </row>
    <row r="184" spans="1:45" ht="38.25" x14ac:dyDescent="0.25">
      <c r="A184" s="298" t="s">
        <v>1292</v>
      </c>
      <c r="B184" s="217" t="s">
        <v>1512</v>
      </c>
      <c r="C184" s="101" t="s">
        <v>43</v>
      </c>
      <c r="D184" s="120" t="s">
        <v>1193</v>
      </c>
      <c r="E184" s="166" t="s">
        <v>1232</v>
      </c>
      <c r="F184" s="101" t="s">
        <v>90</v>
      </c>
      <c r="G184" s="82">
        <v>12</v>
      </c>
      <c r="H184" s="82" t="s">
        <v>45</v>
      </c>
      <c r="I184" s="82">
        <v>2023</v>
      </c>
      <c r="J184" s="82">
        <v>2023</v>
      </c>
      <c r="K184" s="82" t="s">
        <v>47</v>
      </c>
      <c r="L184" s="82" t="s">
        <v>47</v>
      </c>
      <c r="M184" s="82"/>
      <c r="N184" s="82" t="s">
        <v>47</v>
      </c>
      <c r="O184" s="82" t="s">
        <v>48</v>
      </c>
      <c r="P184" s="83" t="s">
        <v>56</v>
      </c>
      <c r="Q184" s="78" t="s">
        <v>91</v>
      </c>
      <c r="R184" s="83">
        <v>2</v>
      </c>
      <c r="S184" s="82" t="s">
        <v>47</v>
      </c>
      <c r="T184" s="82" t="s">
        <v>47</v>
      </c>
      <c r="U184" s="304">
        <v>140300</v>
      </c>
      <c r="V184" s="304">
        <v>140300</v>
      </c>
      <c r="W184" s="304">
        <v>0</v>
      </c>
      <c r="X184" s="304">
        <v>280600</v>
      </c>
      <c r="Y184" s="116">
        <v>0</v>
      </c>
      <c r="Z184" s="134"/>
      <c r="AA184" s="85"/>
      <c r="AB184" s="332"/>
      <c r="AC184" s="304">
        <v>0</v>
      </c>
      <c r="AD184" s="304">
        <v>0</v>
      </c>
      <c r="AE184" s="304">
        <v>280600</v>
      </c>
      <c r="AF184" s="304"/>
      <c r="AG184" s="304"/>
      <c r="AH184" s="304"/>
      <c r="AI184" s="304"/>
      <c r="AJ184" s="304"/>
      <c r="AK184" s="304"/>
      <c r="AL184" s="304"/>
      <c r="AM184" s="304"/>
      <c r="AN184" s="304"/>
      <c r="AO184" s="304"/>
      <c r="AP184" s="113" t="s">
        <v>45</v>
      </c>
      <c r="AQ184" s="73"/>
      <c r="AR184" s="82" t="s">
        <v>50</v>
      </c>
    </row>
    <row r="185" spans="1:45" ht="34.5" customHeight="1" x14ac:dyDescent="0.25">
      <c r="A185" s="298" t="s">
        <v>1339</v>
      </c>
      <c r="B185" s="217" t="s">
        <v>1513</v>
      </c>
      <c r="C185" s="101" t="s">
        <v>43</v>
      </c>
      <c r="D185" s="120" t="s">
        <v>1406</v>
      </c>
      <c r="E185" s="73" t="s">
        <v>1337</v>
      </c>
      <c r="F185" s="92" t="s">
        <v>195</v>
      </c>
      <c r="G185" s="113">
        <v>12</v>
      </c>
      <c r="H185" s="113" t="s">
        <v>45</v>
      </c>
      <c r="I185" s="113">
        <v>2023</v>
      </c>
      <c r="J185" s="113">
        <v>2023</v>
      </c>
      <c r="K185" s="114"/>
      <c r="L185" s="113" t="s">
        <v>47</v>
      </c>
      <c r="M185" s="121"/>
      <c r="N185" s="113" t="s">
        <v>47</v>
      </c>
      <c r="O185" s="123" t="s">
        <v>48</v>
      </c>
      <c r="P185" s="113" t="s">
        <v>56</v>
      </c>
      <c r="Q185" s="113" t="s">
        <v>392</v>
      </c>
      <c r="R185" s="115">
        <v>1</v>
      </c>
      <c r="S185" s="113"/>
      <c r="T185" s="113" t="s">
        <v>47</v>
      </c>
      <c r="U185" s="304">
        <v>400000</v>
      </c>
      <c r="V185" s="304">
        <v>500000</v>
      </c>
      <c r="W185" s="304">
        <v>95000</v>
      </c>
      <c r="X185" s="304">
        <v>995000</v>
      </c>
      <c r="Y185" s="117"/>
      <c r="Z185" s="118"/>
      <c r="AA185" s="337"/>
      <c r="AB185" s="338"/>
      <c r="AC185" s="284">
        <v>150000</v>
      </c>
      <c r="AD185" s="284">
        <v>110000</v>
      </c>
      <c r="AE185" s="284">
        <v>100000</v>
      </c>
      <c r="AF185" s="284">
        <v>100000</v>
      </c>
      <c r="AG185" s="284">
        <v>100000</v>
      </c>
      <c r="AH185" s="284">
        <v>100000</v>
      </c>
      <c r="AI185" s="284">
        <v>100000</v>
      </c>
      <c r="AJ185" s="284">
        <v>200000</v>
      </c>
      <c r="AK185" s="284">
        <v>35000</v>
      </c>
      <c r="AL185" s="322"/>
      <c r="AM185" s="322"/>
      <c r="AN185" s="322"/>
      <c r="AO185" s="322"/>
      <c r="AP185" s="113" t="s">
        <v>45</v>
      </c>
      <c r="AR185" s="82" t="s">
        <v>50</v>
      </c>
    </row>
    <row r="186" spans="1:45" ht="63.75" x14ac:dyDescent="0.25">
      <c r="A186" s="298" t="s">
        <v>1340</v>
      </c>
      <c r="B186" s="217" t="s">
        <v>1514</v>
      </c>
      <c r="C186" s="101" t="s">
        <v>43</v>
      </c>
      <c r="D186" s="120" t="s">
        <v>1406</v>
      </c>
      <c r="E186" s="73" t="s">
        <v>1338</v>
      </c>
      <c r="F186" s="92" t="s">
        <v>195</v>
      </c>
      <c r="G186" s="113">
        <v>12</v>
      </c>
      <c r="H186" s="113" t="s">
        <v>45</v>
      </c>
      <c r="I186" s="113">
        <v>2023</v>
      </c>
      <c r="J186" s="113">
        <v>2023</v>
      </c>
      <c r="K186" s="114"/>
      <c r="L186" s="113" t="s">
        <v>47</v>
      </c>
      <c r="M186" s="121"/>
      <c r="N186" s="113" t="s">
        <v>47</v>
      </c>
      <c r="O186" s="123" t="s">
        <v>48</v>
      </c>
      <c r="P186" s="113" t="s">
        <v>56</v>
      </c>
      <c r="Q186" s="113" t="s">
        <v>392</v>
      </c>
      <c r="R186" s="115">
        <v>1</v>
      </c>
      <c r="S186" s="113"/>
      <c r="T186" s="113" t="s">
        <v>47</v>
      </c>
      <c r="U186" s="304">
        <v>400000</v>
      </c>
      <c r="V186" s="304">
        <v>500000</v>
      </c>
      <c r="W186" s="304">
        <v>95000</v>
      </c>
      <c r="X186" s="304">
        <v>995000</v>
      </c>
      <c r="Y186" s="117"/>
      <c r="Z186" s="118"/>
      <c r="AA186" s="337"/>
      <c r="AB186" s="338"/>
      <c r="AC186" s="284">
        <v>150000</v>
      </c>
      <c r="AD186" s="284">
        <v>110000</v>
      </c>
      <c r="AE186" s="284">
        <v>100000</v>
      </c>
      <c r="AF186" s="284">
        <v>100000</v>
      </c>
      <c r="AG186" s="284">
        <v>100000</v>
      </c>
      <c r="AH186" s="284">
        <v>100000</v>
      </c>
      <c r="AI186" s="284">
        <v>100000</v>
      </c>
      <c r="AJ186" s="284">
        <v>200000</v>
      </c>
      <c r="AK186" s="284">
        <v>35000</v>
      </c>
      <c r="AL186" s="322"/>
      <c r="AM186" s="322"/>
      <c r="AN186" s="322"/>
      <c r="AO186" s="322"/>
      <c r="AP186" s="113" t="s">
        <v>45</v>
      </c>
      <c r="AR186" s="82" t="s">
        <v>50</v>
      </c>
    </row>
    <row r="187" spans="1:45" ht="51" x14ac:dyDescent="0.25">
      <c r="A187" s="298" t="s">
        <v>1372</v>
      </c>
      <c r="B187" s="217" t="s">
        <v>1515</v>
      </c>
      <c r="C187" s="101" t="s">
        <v>43</v>
      </c>
      <c r="D187" s="113" t="s">
        <v>1364</v>
      </c>
      <c r="E187" s="73" t="s">
        <v>1365</v>
      </c>
      <c r="F187" s="92" t="s">
        <v>53</v>
      </c>
      <c r="G187" s="113">
        <v>12</v>
      </c>
      <c r="H187" s="113" t="s">
        <v>47</v>
      </c>
      <c r="I187" s="113">
        <v>2023</v>
      </c>
      <c r="J187" s="113">
        <v>2023</v>
      </c>
      <c r="K187" s="114" t="s">
        <v>1366</v>
      </c>
      <c r="L187" s="113" t="s">
        <v>47</v>
      </c>
      <c r="M187" s="121"/>
      <c r="N187" s="113" t="s">
        <v>45</v>
      </c>
      <c r="O187" s="167" t="s">
        <v>48</v>
      </c>
      <c r="P187" s="113" t="s">
        <v>56</v>
      </c>
      <c r="Q187" s="113" t="s">
        <v>173</v>
      </c>
      <c r="R187" s="115">
        <v>1</v>
      </c>
      <c r="S187" s="113" t="s">
        <v>47</v>
      </c>
      <c r="T187" s="113" t="s">
        <v>47</v>
      </c>
      <c r="U187" s="304">
        <v>142252</v>
      </c>
      <c r="V187" s="304">
        <v>0</v>
      </c>
      <c r="W187" s="304">
        <v>0</v>
      </c>
      <c r="X187" s="304">
        <f>U187</f>
        <v>142252</v>
      </c>
      <c r="Y187" s="168" t="s">
        <v>47</v>
      </c>
      <c r="Z187" s="118" t="s">
        <v>47</v>
      </c>
      <c r="AA187" s="337"/>
      <c r="AB187" s="338"/>
      <c r="AC187" s="284"/>
      <c r="AD187" s="284"/>
      <c r="AE187" s="284"/>
      <c r="AF187" s="284">
        <v>142252</v>
      </c>
      <c r="AG187" s="284"/>
      <c r="AH187" s="284"/>
      <c r="AI187" s="284"/>
      <c r="AJ187" s="284"/>
      <c r="AK187" s="322"/>
      <c r="AL187" s="322"/>
      <c r="AM187" s="322"/>
      <c r="AN187" s="322"/>
      <c r="AO187" s="322"/>
      <c r="AP187" s="113" t="s">
        <v>45</v>
      </c>
      <c r="AQ187" s="99"/>
      <c r="AR187" s="94" t="s">
        <v>51</v>
      </c>
    </row>
    <row r="188" spans="1:45" ht="51" x14ac:dyDescent="0.25">
      <c r="A188" s="298" t="s">
        <v>1373</v>
      </c>
      <c r="B188" s="217" t="s">
        <v>1516</v>
      </c>
      <c r="C188" s="101" t="s">
        <v>43</v>
      </c>
      <c r="D188" s="113" t="s">
        <v>1364</v>
      </c>
      <c r="E188" s="73" t="s">
        <v>1367</v>
      </c>
      <c r="F188" s="92" t="s">
        <v>226</v>
      </c>
      <c r="G188" s="113">
        <v>12</v>
      </c>
      <c r="H188" s="113" t="s">
        <v>47</v>
      </c>
      <c r="I188" s="113">
        <v>2023</v>
      </c>
      <c r="J188" s="113">
        <v>2024</v>
      </c>
      <c r="K188" s="114" t="s">
        <v>168</v>
      </c>
      <c r="L188" s="113" t="s">
        <v>47</v>
      </c>
      <c r="M188" s="121"/>
      <c r="N188" s="113" t="s">
        <v>45</v>
      </c>
      <c r="O188" s="123" t="s">
        <v>48</v>
      </c>
      <c r="P188" s="113" t="s">
        <v>56</v>
      </c>
      <c r="Q188" s="113" t="s">
        <v>354</v>
      </c>
      <c r="R188" s="115">
        <v>1</v>
      </c>
      <c r="S188" s="113" t="s">
        <v>47</v>
      </c>
      <c r="T188" s="113" t="s">
        <v>47</v>
      </c>
      <c r="U188" s="304">
        <v>0</v>
      </c>
      <c r="V188" s="304">
        <v>176000</v>
      </c>
      <c r="W188" s="304">
        <v>0</v>
      </c>
      <c r="X188" s="304">
        <v>176000</v>
      </c>
      <c r="Y188" s="168" t="s">
        <v>47</v>
      </c>
      <c r="Z188" s="118" t="s">
        <v>47</v>
      </c>
      <c r="AA188" s="337"/>
      <c r="AB188" s="338"/>
      <c r="AC188" s="284"/>
      <c r="AD188" s="284"/>
      <c r="AE188" s="284">
        <v>176000</v>
      </c>
      <c r="AF188" s="284"/>
      <c r="AG188" s="284"/>
      <c r="AH188" s="284"/>
      <c r="AI188" s="284"/>
      <c r="AJ188" s="284"/>
      <c r="AK188" s="322"/>
      <c r="AL188" s="322"/>
      <c r="AM188" s="322"/>
      <c r="AN188" s="322"/>
      <c r="AO188" s="322"/>
      <c r="AP188" s="113" t="s">
        <v>45</v>
      </c>
      <c r="AQ188" s="99" t="s">
        <v>1371</v>
      </c>
      <c r="AR188" s="94" t="s">
        <v>51</v>
      </c>
    </row>
    <row r="189" spans="1:45" ht="51" x14ac:dyDescent="0.25">
      <c r="A189" s="298" t="s">
        <v>1374</v>
      </c>
      <c r="B189" s="217" t="s">
        <v>1517</v>
      </c>
      <c r="C189" s="101" t="s">
        <v>43</v>
      </c>
      <c r="D189" s="113" t="s">
        <v>1364</v>
      </c>
      <c r="E189" s="73" t="s">
        <v>1368</v>
      </c>
      <c r="F189" s="101" t="s">
        <v>469</v>
      </c>
      <c r="G189" s="113">
        <v>12</v>
      </c>
      <c r="H189" s="113" t="s">
        <v>47</v>
      </c>
      <c r="I189" s="113">
        <v>2023</v>
      </c>
      <c r="J189" s="113">
        <v>2023</v>
      </c>
      <c r="K189" s="114" t="s">
        <v>1369</v>
      </c>
      <c r="L189" s="113" t="s">
        <v>47</v>
      </c>
      <c r="M189" s="121"/>
      <c r="N189" s="113" t="s">
        <v>45</v>
      </c>
      <c r="O189" s="123" t="s">
        <v>48</v>
      </c>
      <c r="P189" s="113" t="s">
        <v>56</v>
      </c>
      <c r="Q189" s="113" t="s">
        <v>1370</v>
      </c>
      <c r="R189" s="115">
        <v>1</v>
      </c>
      <c r="S189" s="113" t="s">
        <v>47</v>
      </c>
      <c r="T189" s="113" t="s">
        <v>47</v>
      </c>
      <c r="U189" s="304">
        <v>260000</v>
      </c>
      <c r="V189" s="304">
        <v>0</v>
      </c>
      <c r="W189" s="304">
        <v>0</v>
      </c>
      <c r="X189" s="304">
        <f>U189</f>
        <v>260000</v>
      </c>
      <c r="Y189" s="168" t="s">
        <v>47</v>
      </c>
      <c r="Z189" s="118" t="s">
        <v>47</v>
      </c>
      <c r="AA189" s="337"/>
      <c r="AB189" s="338"/>
      <c r="AC189" s="284">
        <v>50000</v>
      </c>
      <c r="AD189" s="284"/>
      <c r="AE189" s="284">
        <v>60000</v>
      </c>
      <c r="AF189" s="284"/>
      <c r="AG189" s="284">
        <v>100000</v>
      </c>
      <c r="AH189" s="284"/>
      <c r="AI189" s="284">
        <v>50000</v>
      </c>
      <c r="AJ189" s="284"/>
      <c r="AK189" s="322"/>
      <c r="AL189" s="322"/>
      <c r="AM189" s="322"/>
      <c r="AN189" s="322"/>
      <c r="AO189" s="322"/>
      <c r="AP189" s="113" t="s">
        <v>45</v>
      </c>
      <c r="AQ189" s="99"/>
      <c r="AR189" s="94" t="s">
        <v>51</v>
      </c>
    </row>
    <row r="190" spans="1:45" ht="89.25" x14ac:dyDescent="0.25">
      <c r="A190" s="298" t="s">
        <v>1392</v>
      </c>
      <c r="B190" s="217" t="s">
        <v>1518</v>
      </c>
      <c r="C190" s="101" t="s">
        <v>43</v>
      </c>
      <c r="D190" s="120" t="s">
        <v>1192</v>
      </c>
      <c r="E190" s="73" t="s">
        <v>1393</v>
      </c>
      <c r="F190" s="92" t="s">
        <v>326</v>
      </c>
      <c r="G190" s="114">
        <v>36</v>
      </c>
      <c r="H190" s="113" t="s">
        <v>47</v>
      </c>
      <c r="I190" s="113">
        <v>2023</v>
      </c>
      <c r="J190" s="113">
        <v>2024</v>
      </c>
      <c r="L190" s="294"/>
      <c r="M190" s="294"/>
      <c r="N190" s="294"/>
      <c r="O190" s="123" t="s">
        <v>48</v>
      </c>
      <c r="P190" s="113" t="s">
        <v>49</v>
      </c>
      <c r="Q190" s="113" t="s">
        <v>1394</v>
      </c>
      <c r="R190" s="115">
        <v>3</v>
      </c>
      <c r="S190" s="113" t="s">
        <v>47</v>
      </c>
      <c r="T190" s="113" t="s">
        <v>47</v>
      </c>
      <c r="U190" s="304">
        <v>0</v>
      </c>
      <c r="V190" s="304">
        <v>46666.67</v>
      </c>
      <c r="W190" s="304">
        <v>93333.33</v>
      </c>
      <c r="X190" s="304">
        <f>SUM(V190:W190)</f>
        <v>140000</v>
      </c>
      <c r="AA190" s="335"/>
      <c r="AB190" s="335"/>
      <c r="AC190" s="322"/>
      <c r="AD190" s="322"/>
      <c r="AE190" s="322"/>
      <c r="AF190" s="304">
        <v>46666.67</v>
      </c>
      <c r="AG190" s="322"/>
      <c r="AH190" s="322"/>
      <c r="AI190" s="322"/>
      <c r="AJ190" s="322"/>
      <c r="AK190" s="322"/>
      <c r="AL190" s="322"/>
      <c r="AM190" s="322"/>
      <c r="AN190" s="322"/>
      <c r="AO190" s="322"/>
      <c r="AP190" s="113" t="s">
        <v>45</v>
      </c>
      <c r="AR190" s="82" t="s">
        <v>50</v>
      </c>
    </row>
    <row r="191" spans="1:45" ht="102" x14ac:dyDescent="0.25">
      <c r="A191" s="298" t="s">
        <v>1409</v>
      </c>
      <c r="C191" s="120">
        <v>3990570926</v>
      </c>
      <c r="D191" s="120" t="s">
        <v>1192</v>
      </c>
      <c r="E191" s="73" t="s">
        <v>1410</v>
      </c>
      <c r="F191" s="113" t="s">
        <v>1411</v>
      </c>
      <c r="G191" s="121">
        <v>12</v>
      </c>
      <c r="H191" s="113" t="s">
        <v>97</v>
      </c>
      <c r="I191" s="123">
        <v>2023</v>
      </c>
      <c r="J191" s="113">
        <v>2023</v>
      </c>
      <c r="K191" s="113"/>
      <c r="L191" s="115"/>
      <c r="M191" s="113"/>
      <c r="N191" s="113"/>
      <c r="O191" s="116" t="s">
        <v>48</v>
      </c>
      <c r="P191" s="167" t="s">
        <v>49</v>
      </c>
      <c r="Q191" s="116" t="s">
        <v>1412</v>
      </c>
      <c r="R191" s="79">
        <v>1</v>
      </c>
      <c r="S191" s="117" t="s">
        <v>92</v>
      </c>
      <c r="T191" s="117" t="s">
        <v>92</v>
      </c>
      <c r="U191" s="304">
        <v>963878</v>
      </c>
      <c r="V191" s="304"/>
      <c r="W191" s="304"/>
      <c r="X191" s="304">
        <v>963878</v>
      </c>
      <c r="Y191" s="117"/>
      <c r="Z191" s="118"/>
      <c r="AA191" s="337"/>
      <c r="AB191" s="338"/>
      <c r="AC191" s="284"/>
      <c r="AD191" s="284"/>
      <c r="AE191" s="284"/>
      <c r="AF191" s="284"/>
      <c r="AG191" s="284"/>
      <c r="AH191" s="284"/>
      <c r="AI191" s="284"/>
      <c r="AJ191" s="284"/>
      <c r="AK191" s="284"/>
      <c r="AL191" s="284"/>
      <c r="AM191" s="284"/>
      <c r="AN191" s="284"/>
      <c r="AO191" s="284"/>
      <c r="AP191" s="113" t="s">
        <v>45</v>
      </c>
      <c r="AQ191" s="99" t="s">
        <v>1422</v>
      </c>
      <c r="AR191" s="94"/>
    </row>
    <row r="192" spans="1:45" ht="89.25" x14ac:dyDescent="0.25">
      <c r="A192" s="298" t="s">
        <v>1421</v>
      </c>
      <c r="C192" s="120">
        <v>3990570925</v>
      </c>
      <c r="D192" s="120" t="s">
        <v>1192</v>
      </c>
      <c r="E192" s="73" t="s">
        <v>1637</v>
      </c>
      <c r="F192" s="101" t="s">
        <v>1172</v>
      </c>
      <c r="G192" s="121">
        <v>6</v>
      </c>
      <c r="H192" s="113" t="s">
        <v>97</v>
      </c>
      <c r="I192" s="123">
        <v>2023</v>
      </c>
      <c r="J192" s="113">
        <v>2023</v>
      </c>
      <c r="K192" s="113"/>
      <c r="L192" s="115" t="s">
        <v>47</v>
      </c>
      <c r="M192" s="113"/>
      <c r="N192" s="113"/>
      <c r="O192" s="116" t="s">
        <v>48</v>
      </c>
      <c r="P192" s="167" t="s">
        <v>49</v>
      </c>
      <c r="Q192" s="82" t="s">
        <v>1415</v>
      </c>
      <c r="R192" s="79">
        <v>1</v>
      </c>
      <c r="S192" s="117" t="s">
        <v>92</v>
      </c>
      <c r="T192" s="117" t="s">
        <v>92</v>
      </c>
      <c r="U192" s="308">
        <v>978027</v>
      </c>
      <c r="V192" s="309">
        <v>0</v>
      </c>
      <c r="W192" s="284">
        <v>0</v>
      </c>
      <c r="X192" s="284">
        <f>SUM(U192:W192)</f>
        <v>978027</v>
      </c>
      <c r="Y192" s="95"/>
      <c r="Z192" s="95"/>
      <c r="AA192" s="95"/>
      <c r="AB192" s="95"/>
      <c r="AC192" s="284"/>
      <c r="AD192" s="284"/>
      <c r="AE192" s="284"/>
      <c r="AF192" s="284"/>
      <c r="AG192" s="284"/>
      <c r="AH192" s="284"/>
      <c r="AI192" s="284"/>
      <c r="AJ192" s="284">
        <f>X192</f>
        <v>978027</v>
      </c>
      <c r="AK192" s="323"/>
      <c r="AL192" s="321"/>
      <c r="AM192" s="321"/>
      <c r="AN192" s="321"/>
      <c r="AO192" s="321"/>
      <c r="AP192" s="113" t="s">
        <v>45</v>
      </c>
      <c r="AQ192" s="113"/>
      <c r="AR192" s="77" t="s">
        <v>50</v>
      </c>
    </row>
    <row r="193" spans="1:44" ht="89.25" x14ac:dyDescent="0.25">
      <c r="A193" s="298" t="s">
        <v>1421</v>
      </c>
      <c r="C193" s="120">
        <v>3990570925</v>
      </c>
      <c r="D193" s="120" t="s">
        <v>1192</v>
      </c>
      <c r="E193" s="96" t="s">
        <v>1638</v>
      </c>
      <c r="F193" s="101" t="s">
        <v>1172</v>
      </c>
      <c r="G193" s="121">
        <v>6</v>
      </c>
      <c r="H193" s="113" t="s">
        <v>97</v>
      </c>
      <c r="I193" s="123">
        <v>2023</v>
      </c>
      <c r="J193" s="113">
        <v>2023</v>
      </c>
      <c r="K193" s="113"/>
      <c r="L193" s="115" t="s">
        <v>47</v>
      </c>
      <c r="M193" s="113"/>
      <c r="N193" s="113"/>
      <c r="O193" s="116" t="s">
        <v>48</v>
      </c>
      <c r="P193" s="167" t="s">
        <v>49</v>
      </c>
      <c r="Q193" s="82" t="s">
        <v>1415</v>
      </c>
      <c r="R193" s="79">
        <v>1</v>
      </c>
      <c r="S193" s="117" t="s">
        <v>92</v>
      </c>
      <c r="T193" s="117" t="s">
        <v>92</v>
      </c>
      <c r="U193" s="308">
        <f>978027/2</f>
        <v>489013.5</v>
      </c>
      <c r="V193" s="308">
        <f>978027/2</f>
        <v>489013.5</v>
      </c>
      <c r="W193" s="284">
        <v>0</v>
      </c>
      <c r="X193" s="284">
        <f>SUM(U193:W193)</f>
        <v>978027</v>
      </c>
      <c r="Y193" s="95"/>
      <c r="Z193" s="95"/>
      <c r="AA193" s="95"/>
      <c r="AB193" s="95"/>
      <c r="AC193" s="284"/>
      <c r="AD193" s="284"/>
      <c r="AE193" s="284"/>
      <c r="AF193" s="284"/>
      <c r="AG193" s="284"/>
      <c r="AH193" s="284"/>
      <c r="AI193" s="284"/>
      <c r="AJ193" s="284">
        <f>X193</f>
        <v>978027</v>
      </c>
      <c r="AK193" s="323"/>
      <c r="AL193" s="321"/>
      <c r="AM193" s="321"/>
      <c r="AN193" s="321"/>
      <c r="AO193" s="321"/>
      <c r="AP193" s="113" t="s">
        <v>45</v>
      </c>
      <c r="AQ193" s="113"/>
      <c r="AR193" s="77" t="s">
        <v>50</v>
      </c>
    </row>
    <row r="194" spans="1:44" ht="38.25" x14ac:dyDescent="0.25">
      <c r="A194" s="298" t="s">
        <v>1563</v>
      </c>
      <c r="C194" s="101" t="s">
        <v>43</v>
      </c>
      <c r="D194" s="120" t="s">
        <v>1193</v>
      </c>
      <c r="E194" s="114" t="s">
        <v>1560</v>
      </c>
      <c r="F194" s="82" t="s">
        <v>96</v>
      </c>
      <c r="G194" s="113">
        <v>120</v>
      </c>
      <c r="H194" s="113" t="s">
        <v>92</v>
      </c>
      <c r="I194" s="113">
        <v>2023</v>
      </c>
      <c r="J194" s="113">
        <v>2023</v>
      </c>
      <c r="K194" s="114" t="s">
        <v>47</v>
      </c>
      <c r="L194" s="113" t="s">
        <v>47</v>
      </c>
      <c r="M194" s="113" t="s">
        <v>47</v>
      </c>
      <c r="N194" s="113" t="s">
        <v>45</v>
      </c>
      <c r="O194" s="82" t="s">
        <v>48</v>
      </c>
      <c r="P194" s="83" t="s">
        <v>56</v>
      </c>
      <c r="Q194" s="82" t="s">
        <v>98</v>
      </c>
      <c r="R194" s="115">
        <v>1</v>
      </c>
      <c r="S194" s="113" t="s">
        <v>47</v>
      </c>
      <c r="T194" s="113" t="s">
        <v>47</v>
      </c>
      <c r="U194" s="304">
        <v>74844</v>
      </c>
      <c r="V194" s="304">
        <v>0</v>
      </c>
      <c r="W194" s="304">
        <v>0</v>
      </c>
      <c r="X194" s="304">
        <v>74844</v>
      </c>
      <c r="Y194" s="168" t="s">
        <v>47</v>
      </c>
      <c r="Z194" s="118" t="s">
        <v>47</v>
      </c>
      <c r="AA194" s="337" t="s">
        <v>47</v>
      </c>
      <c r="AB194" s="338" t="s">
        <v>47</v>
      </c>
      <c r="AC194" s="284">
        <v>7381.9248621143779</v>
      </c>
      <c r="AD194" s="284">
        <v>9805.4387588629452</v>
      </c>
      <c r="AE194" s="284">
        <v>14816.225294328697</v>
      </c>
      <c r="AF194" s="284">
        <v>2908.4535723505469</v>
      </c>
      <c r="AG194" s="284">
        <v>9477.1161160611591</v>
      </c>
      <c r="AH194" s="284">
        <v>2752.0029097339561</v>
      </c>
      <c r="AI194" s="284">
        <v>6021.1630013371696</v>
      </c>
      <c r="AJ194" s="284">
        <v>21681.675485211152</v>
      </c>
      <c r="AK194" s="284"/>
      <c r="AL194" s="284"/>
      <c r="AM194" s="284"/>
      <c r="AN194" s="284"/>
      <c r="AO194" s="284"/>
      <c r="AP194" s="113" t="s">
        <v>45</v>
      </c>
      <c r="AQ194" s="99"/>
      <c r="AR194" s="82" t="s">
        <v>50</v>
      </c>
    </row>
    <row r="195" spans="1:44" ht="51" x14ac:dyDescent="0.25">
      <c r="A195" s="298" t="s">
        <v>1564</v>
      </c>
      <c r="C195" s="101" t="s">
        <v>43</v>
      </c>
      <c r="D195" s="101" t="s">
        <v>1193</v>
      </c>
      <c r="E195" s="285" t="s">
        <v>1561</v>
      </c>
      <c r="F195" s="101" t="s">
        <v>133</v>
      </c>
      <c r="G195" s="82">
        <v>12</v>
      </c>
      <c r="H195" s="82" t="s">
        <v>97</v>
      </c>
      <c r="I195" s="82">
        <v>2023</v>
      </c>
      <c r="J195" s="82">
        <v>2023</v>
      </c>
      <c r="K195" s="82" t="s">
        <v>47</v>
      </c>
      <c r="L195" s="82" t="s">
        <v>47</v>
      </c>
      <c r="M195" s="130" t="s">
        <v>47</v>
      </c>
      <c r="N195" s="82" t="s">
        <v>47</v>
      </c>
      <c r="O195" s="82" t="s">
        <v>48</v>
      </c>
      <c r="P195" s="83" t="s">
        <v>56</v>
      </c>
      <c r="Q195" s="82" t="s">
        <v>1199</v>
      </c>
      <c r="R195" s="83">
        <v>1</v>
      </c>
      <c r="S195" s="82" t="s">
        <v>47</v>
      </c>
      <c r="T195" s="82" t="s">
        <v>47</v>
      </c>
      <c r="U195" s="304">
        <v>293050</v>
      </c>
      <c r="V195" s="304">
        <v>292800</v>
      </c>
      <c r="W195" s="304">
        <v>0</v>
      </c>
      <c r="X195" s="304">
        <f>SUM(U195:V195)</f>
        <v>585850</v>
      </c>
      <c r="Y195" s="168" t="s">
        <v>47</v>
      </c>
      <c r="Z195" s="118" t="s">
        <v>47</v>
      </c>
      <c r="AA195" s="337" t="s">
        <v>47</v>
      </c>
      <c r="AB195" s="338" t="s">
        <v>47</v>
      </c>
      <c r="AC195" s="170">
        <v>0</v>
      </c>
      <c r="AD195" s="170">
        <v>0</v>
      </c>
      <c r="AE195" s="170">
        <v>0</v>
      </c>
      <c r="AF195" s="170">
        <v>0</v>
      </c>
      <c r="AG195" s="170">
        <v>0</v>
      </c>
      <c r="AH195" s="170">
        <v>0</v>
      </c>
      <c r="AI195" s="286">
        <v>293050</v>
      </c>
      <c r="AJ195" s="170">
        <v>0</v>
      </c>
      <c r="AK195" s="284"/>
      <c r="AL195" s="284"/>
      <c r="AM195" s="284"/>
      <c r="AN195" s="284"/>
      <c r="AO195" s="284"/>
      <c r="AP195" s="113" t="s">
        <v>45</v>
      </c>
      <c r="AQ195" s="88"/>
      <c r="AR195" s="82" t="s">
        <v>50</v>
      </c>
    </row>
    <row r="196" spans="1:44" ht="51" x14ac:dyDescent="0.25">
      <c r="A196" s="298" t="s">
        <v>1565</v>
      </c>
      <c r="C196" s="120" t="s">
        <v>43</v>
      </c>
      <c r="D196" s="113" t="s">
        <v>1193</v>
      </c>
      <c r="E196" s="285" t="s">
        <v>1562</v>
      </c>
      <c r="F196" s="114" t="s">
        <v>133</v>
      </c>
      <c r="G196" s="113">
        <v>5</v>
      </c>
      <c r="H196" s="113" t="s">
        <v>45</v>
      </c>
      <c r="I196" s="120">
        <v>2023</v>
      </c>
      <c r="J196" s="120">
        <v>2023</v>
      </c>
      <c r="K196" s="82" t="s">
        <v>47</v>
      </c>
      <c r="L196" s="113" t="s">
        <v>47</v>
      </c>
      <c r="M196" s="130" t="s">
        <v>47</v>
      </c>
      <c r="N196" s="113" t="s">
        <v>47</v>
      </c>
      <c r="O196" s="123" t="s">
        <v>48</v>
      </c>
      <c r="P196" s="113" t="s">
        <v>56</v>
      </c>
      <c r="Q196" s="113" t="s">
        <v>1231</v>
      </c>
      <c r="R196" s="115">
        <v>1</v>
      </c>
      <c r="S196" s="113" t="s">
        <v>47</v>
      </c>
      <c r="T196" s="113" t="s">
        <v>47</v>
      </c>
      <c r="U196" s="304">
        <v>207930.1225</v>
      </c>
      <c r="V196" s="304">
        <v>0</v>
      </c>
      <c r="W196" s="304">
        <v>0</v>
      </c>
      <c r="X196" s="304">
        <f>SUM(U196:W196)</f>
        <v>207930.1225</v>
      </c>
      <c r="Y196" s="168" t="s">
        <v>47</v>
      </c>
      <c r="Z196" s="118" t="s">
        <v>47</v>
      </c>
      <c r="AA196" s="337" t="s">
        <v>47</v>
      </c>
      <c r="AB196" s="338" t="s">
        <v>47</v>
      </c>
      <c r="AC196" s="284">
        <v>168658.56</v>
      </c>
      <c r="AD196" s="284">
        <v>1891</v>
      </c>
      <c r="AE196" s="284">
        <v>10533.428333333333</v>
      </c>
      <c r="AF196" s="284">
        <v>0</v>
      </c>
      <c r="AG196" s="284">
        <v>3296.1741666666667</v>
      </c>
      <c r="AH196" s="284">
        <v>0</v>
      </c>
      <c r="AI196" s="284">
        <v>0</v>
      </c>
      <c r="AJ196" s="284">
        <v>23550.959999999999</v>
      </c>
      <c r="AK196" s="284"/>
      <c r="AL196" s="284"/>
      <c r="AM196" s="284"/>
      <c r="AN196" s="284"/>
      <c r="AO196" s="284"/>
      <c r="AP196" s="113" t="s">
        <v>45</v>
      </c>
      <c r="AQ196" s="99"/>
      <c r="AR196" s="82" t="s">
        <v>50</v>
      </c>
    </row>
    <row r="197" spans="1:44" ht="63.75" x14ac:dyDescent="0.25">
      <c r="A197" s="298" t="s">
        <v>1583</v>
      </c>
      <c r="C197" s="120">
        <v>3990570925</v>
      </c>
      <c r="D197" s="113" t="s">
        <v>1579</v>
      </c>
      <c r="E197" s="285" t="s">
        <v>1580</v>
      </c>
      <c r="F197" s="92" t="s">
        <v>154</v>
      </c>
      <c r="G197" s="113">
        <v>18</v>
      </c>
      <c r="H197" s="113" t="s">
        <v>45</v>
      </c>
      <c r="I197" s="113">
        <v>2023</v>
      </c>
      <c r="J197" s="113">
        <v>2023</v>
      </c>
      <c r="K197" s="114"/>
      <c r="L197" s="113" t="s">
        <v>47</v>
      </c>
      <c r="M197" s="121"/>
      <c r="N197" s="113" t="s">
        <v>47</v>
      </c>
      <c r="O197" s="123" t="s">
        <v>1581</v>
      </c>
      <c r="P197" s="167" t="s">
        <v>49</v>
      </c>
      <c r="Q197" s="113" t="s">
        <v>1582</v>
      </c>
      <c r="R197" s="115">
        <v>1</v>
      </c>
      <c r="S197" s="113" t="s">
        <v>47</v>
      </c>
      <c r="T197" s="113" t="s">
        <v>47</v>
      </c>
      <c r="U197" s="304">
        <v>60000</v>
      </c>
      <c r="V197" s="304">
        <v>120000</v>
      </c>
      <c r="W197" s="304"/>
      <c r="X197" s="304">
        <v>180000</v>
      </c>
      <c r="Y197" s="117"/>
      <c r="Z197" s="118"/>
      <c r="AA197" s="337"/>
      <c r="AB197" s="338"/>
      <c r="AC197" s="284"/>
      <c r="AD197" s="284"/>
      <c r="AE197" s="284"/>
      <c r="AF197" s="284"/>
      <c r="AG197" s="284"/>
      <c r="AH197" s="284"/>
      <c r="AI197" s="284"/>
      <c r="AJ197" s="284">
        <v>180000</v>
      </c>
      <c r="AK197" s="284"/>
      <c r="AL197" s="284"/>
      <c r="AM197" s="284"/>
      <c r="AN197" s="284"/>
      <c r="AO197" s="284"/>
      <c r="AP197" s="113" t="s">
        <v>45</v>
      </c>
      <c r="AQ197" s="99"/>
      <c r="AR197" s="94" t="s">
        <v>50</v>
      </c>
    </row>
    <row r="198" spans="1:44" ht="38.25" x14ac:dyDescent="0.25">
      <c r="A198" s="298" t="s">
        <v>1595</v>
      </c>
      <c r="C198" s="101" t="s">
        <v>43</v>
      </c>
      <c r="D198" s="113" t="s">
        <v>1193</v>
      </c>
      <c r="E198" s="114" t="s">
        <v>1588</v>
      </c>
      <c r="F198" s="113" t="s">
        <v>1589</v>
      </c>
      <c r="G198" s="121">
        <v>12</v>
      </c>
      <c r="H198" s="113" t="s">
        <v>47</v>
      </c>
      <c r="I198" s="123">
        <v>2023</v>
      </c>
      <c r="J198" s="113">
        <v>2023</v>
      </c>
      <c r="K198" s="82" t="s">
        <v>47</v>
      </c>
      <c r="L198" s="82" t="s">
        <v>47</v>
      </c>
      <c r="M198" s="82"/>
      <c r="N198" s="82" t="s">
        <v>47</v>
      </c>
      <c r="O198" s="82" t="s">
        <v>48</v>
      </c>
      <c r="P198" s="83" t="s">
        <v>56</v>
      </c>
      <c r="Q198" s="78" t="s">
        <v>91</v>
      </c>
      <c r="R198" s="83">
        <v>2</v>
      </c>
      <c r="S198" s="82" t="s">
        <v>47</v>
      </c>
      <c r="T198" s="82" t="s">
        <v>47</v>
      </c>
      <c r="U198" s="301">
        <v>160000</v>
      </c>
      <c r="V198" s="170">
        <v>0</v>
      </c>
      <c r="W198" s="170">
        <v>0</v>
      </c>
      <c r="X198" s="170">
        <v>160000</v>
      </c>
      <c r="Y198" s="84">
        <v>0</v>
      </c>
      <c r="Z198" s="134"/>
      <c r="AA198" s="287"/>
      <c r="AB198" s="332"/>
      <c r="AC198" s="192"/>
      <c r="AD198" s="192"/>
      <c r="AE198" s="192"/>
      <c r="AF198" s="192"/>
      <c r="AG198" s="192"/>
      <c r="AH198" s="192"/>
      <c r="AI198" s="192"/>
      <c r="AJ198" s="284">
        <v>160000</v>
      </c>
      <c r="AK198" s="310"/>
      <c r="AL198" s="314"/>
      <c r="AM198" s="322"/>
      <c r="AN198" s="314"/>
      <c r="AO198" s="314"/>
      <c r="AP198" s="113" t="s">
        <v>45</v>
      </c>
      <c r="AQ198" s="82"/>
      <c r="AR198" s="82" t="s">
        <v>50</v>
      </c>
    </row>
    <row r="199" spans="1:44" ht="38.25" x14ac:dyDescent="0.25">
      <c r="A199" s="298" t="s">
        <v>1596</v>
      </c>
      <c r="C199" s="101" t="s">
        <v>43</v>
      </c>
      <c r="D199" s="113" t="s">
        <v>1193</v>
      </c>
      <c r="E199" s="114" t="s">
        <v>1590</v>
      </c>
      <c r="F199" s="113" t="s">
        <v>1589</v>
      </c>
      <c r="G199" s="121">
        <v>12</v>
      </c>
      <c r="H199" s="113" t="s">
        <v>47</v>
      </c>
      <c r="I199" s="123">
        <v>2023</v>
      </c>
      <c r="J199" s="113">
        <v>2023</v>
      </c>
      <c r="K199" s="82" t="s">
        <v>47</v>
      </c>
      <c r="L199" s="82" t="s">
        <v>47</v>
      </c>
      <c r="M199" s="82"/>
      <c r="N199" s="82" t="s">
        <v>47</v>
      </c>
      <c r="O199" s="82" t="s">
        <v>48</v>
      </c>
      <c r="P199" s="83" t="s">
        <v>56</v>
      </c>
      <c r="Q199" s="78" t="s">
        <v>1205</v>
      </c>
      <c r="R199" s="83">
        <v>2</v>
      </c>
      <c r="S199" s="82" t="s">
        <v>47</v>
      </c>
      <c r="T199" s="82" t="s">
        <v>47</v>
      </c>
      <c r="U199" s="301">
        <v>100000</v>
      </c>
      <c r="V199" s="170">
        <v>0</v>
      </c>
      <c r="W199" s="170">
        <v>0</v>
      </c>
      <c r="X199" s="170">
        <v>160000</v>
      </c>
      <c r="Y199" s="84">
        <v>0</v>
      </c>
      <c r="Z199" s="134"/>
      <c r="AA199" s="287"/>
      <c r="AB199" s="332"/>
      <c r="AC199" s="192"/>
      <c r="AD199" s="192"/>
      <c r="AE199" s="192"/>
      <c r="AF199" s="192"/>
      <c r="AG199" s="192"/>
      <c r="AH199" s="192"/>
      <c r="AI199" s="192"/>
      <c r="AJ199" s="284">
        <v>160000</v>
      </c>
      <c r="AK199" s="310"/>
      <c r="AL199" s="314"/>
      <c r="AM199" s="322"/>
      <c r="AN199" s="314"/>
      <c r="AO199" s="314"/>
      <c r="AP199" s="113" t="s">
        <v>45</v>
      </c>
      <c r="AQ199" s="82"/>
      <c r="AR199" s="82" t="s">
        <v>50</v>
      </c>
    </row>
    <row r="200" spans="1:44" ht="45" x14ac:dyDescent="0.25">
      <c r="A200" s="298" t="s">
        <v>1597</v>
      </c>
      <c r="C200" s="101" t="s">
        <v>43</v>
      </c>
      <c r="D200" s="113" t="s">
        <v>1193</v>
      </c>
      <c r="E200" s="114" t="s">
        <v>1591</v>
      </c>
      <c r="F200" s="113" t="s">
        <v>1589</v>
      </c>
      <c r="G200" s="121">
        <v>12</v>
      </c>
      <c r="H200" s="113" t="s">
        <v>47</v>
      </c>
      <c r="I200" s="123">
        <v>2023</v>
      </c>
      <c r="J200" s="113">
        <v>2023</v>
      </c>
      <c r="K200" s="82" t="s">
        <v>47</v>
      </c>
      <c r="L200" s="82" t="s">
        <v>47</v>
      </c>
      <c r="M200" s="82"/>
      <c r="N200" s="82" t="s">
        <v>47</v>
      </c>
      <c r="O200" s="82" t="s">
        <v>48</v>
      </c>
      <c r="P200" s="83" t="s">
        <v>56</v>
      </c>
      <c r="Q200" s="78" t="s">
        <v>1592</v>
      </c>
      <c r="R200" s="83">
        <v>2</v>
      </c>
      <c r="S200" s="82" t="s">
        <v>47</v>
      </c>
      <c r="T200" s="82" t="s">
        <v>47</v>
      </c>
      <c r="U200" s="301">
        <v>93000</v>
      </c>
      <c r="V200" s="170">
        <v>0</v>
      </c>
      <c r="W200" s="170">
        <v>0</v>
      </c>
      <c r="X200" s="170">
        <v>160000</v>
      </c>
      <c r="Y200" s="84">
        <v>0</v>
      </c>
      <c r="Z200" s="134"/>
      <c r="AA200" s="287"/>
      <c r="AB200" s="332"/>
      <c r="AC200" s="192"/>
      <c r="AD200" s="192"/>
      <c r="AE200" s="192"/>
      <c r="AF200" s="192"/>
      <c r="AG200" s="192"/>
      <c r="AH200" s="192"/>
      <c r="AI200" s="192"/>
      <c r="AJ200" s="284">
        <v>160000</v>
      </c>
      <c r="AK200" s="310"/>
      <c r="AL200" s="314"/>
      <c r="AM200" s="322"/>
      <c r="AN200" s="314"/>
      <c r="AO200" s="314"/>
      <c r="AP200" s="113" t="s">
        <v>45</v>
      </c>
      <c r="AQ200" s="82"/>
      <c r="AR200" s="82" t="s">
        <v>50</v>
      </c>
    </row>
    <row r="201" spans="1:44" ht="38.25" x14ac:dyDescent="0.25">
      <c r="A201" s="298" t="s">
        <v>1598</v>
      </c>
      <c r="C201" s="101" t="s">
        <v>43</v>
      </c>
      <c r="D201" s="113" t="s">
        <v>1193</v>
      </c>
      <c r="E201" s="114" t="s">
        <v>1593</v>
      </c>
      <c r="F201" s="113" t="s">
        <v>1589</v>
      </c>
      <c r="G201" s="121">
        <v>12</v>
      </c>
      <c r="H201" s="113" t="s">
        <v>47</v>
      </c>
      <c r="I201" s="123">
        <v>2023</v>
      </c>
      <c r="J201" s="113">
        <v>2023</v>
      </c>
      <c r="K201" s="82" t="s">
        <v>47</v>
      </c>
      <c r="L201" s="82" t="s">
        <v>47</v>
      </c>
      <c r="M201" s="82"/>
      <c r="N201" s="82" t="s">
        <v>47</v>
      </c>
      <c r="O201" s="82" t="s">
        <v>48</v>
      </c>
      <c r="P201" s="83" t="s">
        <v>56</v>
      </c>
      <c r="Q201" s="78" t="s">
        <v>1594</v>
      </c>
      <c r="R201" s="83">
        <v>2</v>
      </c>
      <c r="S201" s="82" t="s">
        <v>47</v>
      </c>
      <c r="T201" s="82" t="s">
        <v>47</v>
      </c>
      <c r="U201" s="301">
        <v>160003</v>
      </c>
      <c r="V201" s="170">
        <v>0</v>
      </c>
      <c r="W201" s="170">
        <v>0</v>
      </c>
      <c r="X201" s="170">
        <v>135000</v>
      </c>
      <c r="Y201" s="84">
        <v>0</v>
      </c>
      <c r="Z201" s="134"/>
      <c r="AA201" s="287"/>
      <c r="AB201" s="332"/>
      <c r="AC201" s="192"/>
      <c r="AD201" s="192"/>
      <c r="AE201" s="192"/>
      <c r="AF201" s="192"/>
      <c r="AG201" s="192"/>
      <c r="AH201" s="192"/>
      <c r="AI201" s="192"/>
      <c r="AJ201" s="284">
        <v>160000</v>
      </c>
      <c r="AK201" s="310"/>
      <c r="AL201" s="314"/>
      <c r="AM201" s="322"/>
      <c r="AN201" s="314"/>
      <c r="AO201" s="314"/>
      <c r="AP201" s="113" t="s">
        <v>45</v>
      </c>
      <c r="AQ201" s="82"/>
      <c r="AR201" s="82" t="s">
        <v>50</v>
      </c>
    </row>
    <row r="202" spans="1:44" ht="77.25" customHeight="1" x14ac:dyDescent="0.25">
      <c r="A202" s="298" t="s">
        <v>1615</v>
      </c>
      <c r="C202" s="101" t="s">
        <v>43</v>
      </c>
      <c r="D202" s="113" t="s">
        <v>1579</v>
      </c>
      <c r="E202" s="114" t="s">
        <v>1616</v>
      </c>
      <c r="F202" s="92" t="s">
        <v>1617</v>
      </c>
      <c r="G202" s="121">
        <v>16</v>
      </c>
      <c r="H202" s="113" t="s">
        <v>45</v>
      </c>
      <c r="I202" s="123">
        <v>2023</v>
      </c>
      <c r="J202" s="113">
        <v>2023</v>
      </c>
      <c r="K202" s="82" t="s">
        <v>47</v>
      </c>
      <c r="L202" s="82" t="s">
        <v>47</v>
      </c>
      <c r="M202" s="82"/>
      <c r="N202" s="82" t="s">
        <v>47</v>
      </c>
      <c r="O202" s="82" t="s">
        <v>48</v>
      </c>
      <c r="P202" s="83" t="s">
        <v>56</v>
      </c>
      <c r="Q202" s="78" t="s">
        <v>1618</v>
      </c>
      <c r="R202" s="83">
        <v>1</v>
      </c>
      <c r="S202" s="82" t="s">
        <v>47</v>
      </c>
      <c r="T202" s="82" t="s">
        <v>47</v>
      </c>
      <c r="U202" s="301">
        <v>208591.96799999999</v>
      </c>
      <c r="V202" s="301">
        <v>72553.728000000003</v>
      </c>
      <c r="W202" s="301"/>
      <c r="X202" s="301">
        <f>+U202+V202</f>
        <v>281145.696</v>
      </c>
      <c r="AA202" s="140">
        <v>226120</v>
      </c>
      <c r="AB202" s="140" t="s">
        <v>58</v>
      </c>
      <c r="AC202" s="322"/>
      <c r="AD202" s="322"/>
      <c r="AE202" s="322"/>
      <c r="AF202" s="322"/>
      <c r="AG202" s="322"/>
      <c r="AH202" s="322"/>
      <c r="AI202" s="322"/>
      <c r="AJ202" s="322"/>
      <c r="AK202" s="301">
        <v>208591.96799999999</v>
      </c>
      <c r="AL202" s="322"/>
      <c r="AM202" s="322"/>
      <c r="AN202" s="322"/>
      <c r="AO202" s="322"/>
      <c r="AP202" s="113" t="s">
        <v>45</v>
      </c>
      <c r="AR202" s="82" t="s">
        <v>50</v>
      </c>
    </row>
    <row r="203" spans="1:44" ht="38.25" x14ac:dyDescent="0.25">
      <c r="A203" s="298" t="s">
        <v>1626</v>
      </c>
      <c r="B203" s="288" t="s">
        <v>1640</v>
      </c>
      <c r="C203" s="101" t="s">
        <v>43</v>
      </c>
      <c r="D203" s="120" t="s">
        <v>1193</v>
      </c>
      <c r="E203" s="114" t="s">
        <v>1639</v>
      </c>
      <c r="F203" s="92" t="s">
        <v>133</v>
      </c>
      <c r="G203" s="82">
        <v>12</v>
      </c>
      <c r="H203" s="82" t="s">
        <v>45</v>
      </c>
      <c r="I203" s="82">
        <v>2023</v>
      </c>
      <c r="J203" s="82">
        <v>2023</v>
      </c>
      <c r="K203" s="140"/>
      <c r="L203" s="82" t="s">
        <v>47</v>
      </c>
      <c r="M203" s="82"/>
      <c r="N203" s="82" t="s">
        <v>45</v>
      </c>
      <c r="O203" s="82" t="s">
        <v>48</v>
      </c>
      <c r="P203" s="83" t="s">
        <v>56</v>
      </c>
      <c r="Q203" s="289" t="s">
        <v>136</v>
      </c>
      <c r="R203" s="83">
        <v>1</v>
      </c>
      <c r="S203" s="82" t="s">
        <v>47</v>
      </c>
      <c r="T203" s="82" t="s">
        <v>47</v>
      </c>
      <c r="U203" s="170">
        <v>452285.32</v>
      </c>
      <c r="V203" s="170">
        <v>0</v>
      </c>
      <c r="W203" s="170">
        <v>0</v>
      </c>
      <c r="X203" s="170">
        <v>452285.32</v>
      </c>
      <c r="Y203" s="84">
        <v>0</v>
      </c>
      <c r="Z203" s="134"/>
      <c r="AA203" s="85"/>
      <c r="AB203" s="150"/>
      <c r="AC203" s="170">
        <v>100000</v>
      </c>
      <c r="AD203" s="170">
        <v>60000</v>
      </c>
      <c r="AE203" s="170">
        <v>50000</v>
      </c>
      <c r="AF203" s="170">
        <v>47214</v>
      </c>
      <c r="AG203" s="170">
        <v>53337.96</v>
      </c>
      <c r="AH203" s="170">
        <v>0</v>
      </c>
      <c r="AI203" s="170">
        <v>40000</v>
      </c>
      <c r="AJ203" s="170">
        <v>101733.36</v>
      </c>
      <c r="AK203" s="322"/>
      <c r="AL203" s="322"/>
      <c r="AM203" s="322"/>
      <c r="AN203" s="322"/>
      <c r="AO203" s="322"/>
      <c r="AP203" s="113" t="s">
        <v>45</v>
      </c>
      <c r="AR203" s="82" t="s">
        <v>50</v>
      </c>
    </row>
    <row r="204" spans="1:44" ht="89.25" x14ac:dyDescent="0.25">
      <c r="A204" s="298" t="s">
        <v>1628</v>
      </c>
      <c r="C204" s="101">
        <v>3990570925</v>
      </c>
      <c r="D204" s="101" t="s">
        <v>1192</v>
      </c>
      <c r="E204" s="101" t="s">
        <v>1629</v>
      </c>
      <c r="F204" s="101" t="s">
        <v>1172</v>
      </c>
      <c r="G204" s="101">
        <v>4</v>
      </c>
      <c r="H204" s="101" t="s">
        <v>45</v>
      </c>
      <c r="I204" s="101">
        <v>2023</v>
      </c>
      <c r="J204" s="101">
        <v>2023</v>
      </c>
      <c r="K204" s="130"/>
      <c r="L204" s="82" t="s">
        <v>47</v>
      </c>
      <c r="M204" s="130"/>
      <c r="N204" s="82" t="s">
        <v>47</v>
      </c>
      <c r="O204" s="82" t="s">
        <v>48</v>
      </c>
      <c r="P204" s="130" t="s">
        <v>1157</v>
      </c>
      <c r="Q204" s="82" t="s">
        <v>349</v>
      </c>
      <c r="R204" s="385">
        <v>1</v>
      </c>
      <c r="S204" s="385" t="s">
        <v>45</v>
      </c>
      <c r="T204" s="385" t="s">
        <v>45</v>
      </c>
      <c r="U204" s="305">
        <v>39020.884375000001</v>
      </c>
      <c r="V204" s="305">
        <v>117062.65312499998</v>
      </c>
      <c r="W204" s="305"/>
      <c r="X204" s="305">
        <v>156083.53750000001</v>
      </c>
      <c r="Y204" s="130"/>
      <c r="Z204" s="130"/>
      <c r="AA204" s="343"/>
      <c r="AB204" s="343"/>
      <c r="AC204" s="305">
        <v>15212.849999999999</v>
      </c>
      <c r="AD204" s="305">
        <v>14137.849999999999</v>
      </c>
      <c r="AE204" s="305">
        <v>14552.270833333332</v>
      </c>
      <c r="AF204" s="305">
        <v>13492.266666666666</v>
      </c>
      <c r="AG204" s="305">
        <v>14157.295833333335</v>
      </c>
      <c r="AH204" s="305">
        <v>13780.112499999997</v>
      </c>
      <c r="AI204" s="305">
        <v>14154.116666666667</v>
      </c>
      <c r="AJ204" s="305">
        <v>18853.658333333333</v>
      </c>
      <c r="AK204" s="305">
        <v>35376.67083333333</v>
      </c>
      <c r="AL204" s="305"/>
      <c r="AM204" s="305"/>
      <c r="AN204" s="305"/>
      <c r="AO204" s="305">
        <v>2366.4458333333332</v>
      </c>
      <c r="AP204" s="113" t="s">
        <v>45</v>
      </c>
      <c r="AQ204" s="130"/>
      <c r="AR204" s="82" t="s">
        <v>50</v>
      </c>
    </row>
    <row r="205" spans="1:44" ht="89.25" x14ac:dyDescent="0.25">
      <c r="A205" s="386" t="s">
        <v>1646</v>
      </c>
      <c r="B205" s="391" t="s">
        <v>1140</v>
      </c>
      <c r="C205" s="101" t="s">
        <v>43</v>
      </c>
      <c r="D205" s="388" t="s">
        <v>1192</v>
      </c>
      <c r="E205" s="96" t="s">
        <v>522</v>
      </c>
      <c r="F205" s="101" t="s">
        <v>326</v>
      </c>
      <c r="G205" s="94">
        <v>72</v>
      </c>
      <c r="H205" s="94" t="s">
        <v>47</v>
      </c>
      <c r="I205" s="94">
        <v>2023</v>
      </c>
      <c r="J205" s="94">
        <v>2023</v>
      </c>
      <c r="K205" s="96"/>
      <c r="L205" s="94" t="s">
        <v>47</v>
      </c>
      <c r="M205" s="96"/>
      <c r="N205" s="94" t="s">
        <v>45</v>
      </c>
      <c r="O205" s="96" t="s">
        <v>48</v>
      </c>
      <c r="P205" s="94" t="s">
        <v>49</v>
      </c>
      <c r="Q205" s="72" t="s">
        <v>587</v>
      </c>
      <c r="R205" s="17">
        <v>2</v>
      </c>
      <c r="S205" s="94" t="s">
        <v>47</v>
      </c>
      <c r="T205" s="94" t="s">
        <v>47</v>
      </c>
      <c r="U205" s="95">
        <v>0</v>
      </c>
      <c r="V205" s="95">
        <v>90000</v>
      </c>
      <c r="W205" s="95">
        <v>360000</v>
      </c>
      <c r="X205" s="95">
        <v>450000</v>
      </c>
      <c r="Y205" s="95">
        <v>450000</v>
      </c>
      <c r="Z205" s="96" t="s">
        <v>523</v>
      </c>
      <c r="AA205" s="96"/>
      <c r="AB205" s="96"/>
      <c r="AC205" s="95"/>
      <c r="AD205" s="95"/>
      <c r="AE205" s="95">
        <v>90000</v>
      </c>
      <c r="AF205" s="95"/>
      <c r="AG205" s="95"/>
      <c r="AH205" s="95"/>
      <c r="AI205" s="95"/>
      <c r="AJ205" s="95"/>
      <c r="AK205" s="95"/>
      <c r="AL205" s="95"/>
      <c r="AM205" s="95"/>
      <c r="AN205" s="95"/>
      <c r="AO205" s="95"/>
      <c r="AP205" s="94" t="s">
        <v>45</v>
      </c>
      <c r="AQ205" s="96" t="s">
        <v>524</v>
      </c>
      <c r="AR205" s="96" t="s">
        <v>525</v>
      </c>
    </row>
    <row r="206" spans="1:44" x14ac:dyDescent="0.25">
      <c r="K206" s="295"/>
      <c r="L206" s="411"/>
      <c r="M206" s="411"/>
      <c r="N206" s="411"/>
      <c r="O206" s="411"/>
      <c r="P206" s="411"/>
    </row>
    <row r="207" spans="1:44" x14ac:dyDescent="0.25">
      <c r="K207" s="295"/>
      <c r="L207" s="411"/>
      <c r="M207" s="411"/>
      <c r="N207" s="411"/>
      <c r="O207" s="411"/>
      <c r="P207" s="411"/>
    </row>
    <row r="208" spans="1:44" x14ac:dyDescent="0.25">
      <c r="L208" s="297"/>
      <c r="M208" s="297"/>
      <c r="N208" s="297"/>
      <c r="O208" s="297"/>
      <c r="P208" s="412" t="s">
        <v>1407</v>
      </c>
      <c r="Q208" s="413"/>
      <c r="R208" s="413"/>
      <c r="S208" s="413"/>
      <c r="T208" s="414"/>
    </row>
    <row r="209" spans="3:20" ht="15.75" thickBot="1" x14ac:dyDescent="0.3">
      <c r="P209" s="404" t="s">
        <v>1408</v>
      </c>
      <c r="Q209" s="405"/>
      <c r="R209" s="405"/>
      <c r="S209" s="405"/>
      <c r="T209" s="406"/>
    </row>
    <row r="220" spans="3:20" x14ac:dyDescent="0.25">
      <c r="C220" s="161"/>
    </row>
  </sheetData>
  <autoFilter ref="A3:BA205"/>
  <mergeCells count="6">
    <mergeCell ref="P209:T209"/>
    <mergeCell ref="A1:AL1"/>
    <mergeCell ref="A2:AL2"/>
    <mergeCell ref="L206:P206"/>
    <mergeCell ref="L207:P207"/>
    <mergeCell ref="P208:T208"/>
  </mergeCells>
  <dataValidations count="1">
    <dataValidation type="list" allowBlank="1" showInputMessage="1" showErrorMessage="1" sqref="P68 P65:P66">
      <formula1>"FORNITURE,SERVIZI"</formula1>
      <formula2>0</formula2>
    </dataValidation>
  </dataValidations>
  <printOptions horizontalCentered="1"/>
  <pageMargins left="3.937007874015748E-2" right="3.937007874015748E-2" top="7.874015748031496E-2" bottom="7.874015748031496E-2" header="0" footer="0"/>
  <pageSetup paperSize="8" scale="21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5611"/>
  <sheetViews>
    <sheetView zoomScaleNormal="100" workbookViewId="0">
      <selection activeCell="U20" sqref="U20:X20"/>
    </sheetView>
  </sheetViews>
  <sheetFormatPr defaultColWidth="9" defaultRowHeight="15" x14ac:dyDescent="0.25"/>
  <cols>
    <col min="1" max="1" width="17.7109375" style="158"/>
    <col min="2" max="2" width="35.7109375" style="88" customWidth="1"/>
    <col min="3" max="3" width="14.42578125" style="88" customWidth="1"/>
    <col min="4" max="4" width="13.85546875" style="88" customWidth="1"/>
    <col min="5" max="5" width="26.85546875" style="88" customWidth="1"/>
    <col min="6" max="6" width="16.85546875" style="88" customWidth="1"/>
    <col min="7" max="7" width="9" style="88"/>
    <col min="8" max="8" width="22.42578125" style="88" customWidth="1"/>
    <col min="9" max="9" width="15.85546875" style="88" customWidth="1"/>
    <col min="10" max="10" width="18.85546875" style="88" customWidth="1"/>
    <col min="11" max="11" width="19.85546875" style="88" customWidth="1"/>
    <col min="12" max="12" width="30.85546875" style="88" customWidth="1"/>
    <col min="13" max="13" width="23.85546875" style="88" customWidth="1"/>
    <col min="14" max="14" width="11.5703125" style="88" customWidth="1"/>
    <col min="15" max="15" width="11.28515625" style="88" customWidth="1"/>
    <col min="16" max="16" width="15.140625" style="88" customWidth="1"/>
    <col min="17" max="17" width="15.42578125" style="88" customWidth="1"/>
    <col min="18" max="18" width="9.85546875" style="88" customWidth="1"/>
    <col min="19" max="20" width="9" style="88"/>
    <col min="21" max="21" width="19.7109375" style="88" customWidth="1"/>
    <col min="22" max="22" width="19.5703125" style="88" customWidth="1"/>
    <col min="23" max="23" width="21.7109375" style="88" customWidth="1"/>
    <col min="24" max="24" width="21.140625" style="88" customWidth="1"/>
    <col min="25" max="25" width="15.7109375" style="88" customWidth="1"/>
    <col min="26" max="26" width="14" style="88" customWidth="1"/>
    <col min="27" max="27" width="13.42578125" style="88" customWidth="1"/>
    <col min="28" max="28" width="14.140625" style="88" customWidth="1"/>
    <col min="29" max="29" width="16.85546875" style="88" customWidth="1"/>
    <col min="30" max="30" width="16.28515625" style="88" customWidth="1"/>
    <col min="31" max="31" width="19.5703125" style="88" customWidth="1"/>
    <col min="32" max="32" width="24.42578125" style="88" customWidth="1"/>
    <col min="33" max="33" width="16.28515625" style="88" customWidth="1"/>
    <col min="34" max="34" width="23.5703125" style="88" customWidth="1"/>
    <col min="35" max="35" width="18.28515625" style="88" customWidth="1"/>
    <col min="36" max="38" width="16.5703125" style="88" customWidth="1"/>
    <col min="39" max="39" width="20.7109375" style="88" customWidth="1"/>
    <col min="40" max="41" width="16.5703125" style="88" customWidth="1"/>
    <col min="42" max="42" width="16" style="88" customWidth="1"/>
    <col min="43" max="43" width="64.7109375" style="88" customWidth="1"/>
    <col min="44" max="44" width="14" style="88" customWidth="1"/>
    <col min="45" max="45" width="11.140625" style="88" customWidth="1"/>
    <col min="46" max="47" width="9" style="88"/>
    <col min="48" max="49" width="9" style="158" customWidth="1"/>
    <col min="50" max="16384" width="9" style="88"/>
  </cols>
  <sheetData>
    <row r="1" spans="1:49" s="290" customFormat="1" ht="19.5" customHeight="1" x14ac:dyDescent="0.25">
      <c r="A1" s="417" t="s">
        <v>1642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  <c r="L1" s="417"/>
      <c r="M1" s="417"/>
      <c r="N1" s="417"/>
      <c r="O1" s="417"/>
      <c r="P1" s="417"/>
      <c r="Q1" s="417"/>
      <c r="R1" s="417"/>
      <c r="S1" s="417"/>
      <c r="T1" s="417"/>
      <c r="U1" s="417"/>
      <c r="V1" s="417"/>
      <c r="W1" s="417"/>
      <c r="X1" s="417"/>
      <c r="Y1" s="417"/>
      <c r="Z1" s="417"/>
      <c r="AA1" s="417"/>
      <c r="AB1" s="417"/>
      <c r="AC1" s="417"/>
      <c r="AD1" s="417"/>
      <c r="AE1" s="417"/>
      <c r="AF1" s="417"/>
      <c r="AG1" s="417"/>
      <c r="AH1" s="417"/>
      <c r="AI1" s="417"/>
      <c r="AJ1" s="417"/>
      <c r="AK1" s="417"/>
      <c r="AL1" s="417"/>
    </row>
    <row r="2" spans="1:49" s="291" customFormat="1" ht="25.5" customHeight="1" x14ac:dyDescent="0.25">
      <c r="A2" s="417" t="s">
        <v>1355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417"/>
      <c r="S2" s="417"/>
      <c r="T2" s="417"/>
      <c r="U2" s="417"/>
      <c r="V2" s="417"/>
      <c r="W2" s="417"/>
      <c r="X2" s="417"/>
      <c r="Y2" s="417"/>
      <c r="Z2" s="417"/>
      <c r="AA2" s="417"/>
      <c r="AB2" s="417"/>
      <c r="AC2" s="417"/>
      <c r="AD2" s="417"/>
      <c r="AE2" s="417"/>
      <c r="AF2" s="417"/>
      <c r="AG2" s="417"/>
      <c r="AH2" s="417"/>
      <c r="AI2" s="417"/>
      <c r="AJ2" s="417"/>
      <c r="AK2" s="417"/>
      <c r="AL2" s="417"/>
    </row>
    <row r="3" spans="1:49" ht="264" customHeight="1" x14ac:dyDescent="0.25">
      <c r="A3" s="298" t="s">
        <v>878</v>
      </c>
      <c r="B3" s="345" t="s">
        <v>13</v>
      </c>
      <c r="C3" s="345" t="s">
        <v>14</v>
      </c>
      <c r="D3" s="345" t="s">
        <v>15</v>
      </c>
      <c r="E3" s="345" t="s">
        <v>16</v>
      </c>
      <c r="F3" s="345" t="s">
        <v>17</v>
      </c>
      <c r="G3" s="345" t="s">
        <v>1633</v>
      </c>
      <c r="H3" s="345" t="s">
        <v>18</v>
      </c>
      <c r="I3" s="345" t="s">
        <v>19</v>
      </c>
      <c r="J3" s="345" t="s">
        <v>441</v>
      </c>
      <c r="K3" s="345" t="s">
        <v>20</v>
      </c>
      <c r="L3" s="345" t="s">
        <v>1634</v>
      </c>
      <c r="M3" s="345" t="s">
        <v>21</v>
      </c>
      <c r="N3" s="345" t="s">
        <v>1635</v>
      </c>
      <c r="O3" s="345" t="s">
        <v>22</v>
      </c>
      <c r="P3" s="345" t="s">
        <v>1636</v>
      </c>
      <c r="Q3" s="345" t="s">
        <v>23</v>
      </c>
      <c r="R3" s="345" t="s">
        <v>24</v>
      </c>
      <c r="S3" s="345" t="s">
        <v>25</v>
      </c>
      <c r="T3" s="345" t="s">
        <v>26</v>
      </c>
      <c r="U3" s="345" t="s">
        <v>1379</v>
      </c>
      <c r="V3" s="345" t="s">
        <v>1391</v>
      </c>
      <c r="W3" s="345" t="s">
        <v>1242</v>
      </c>
      <c r="X3" s="346" t="s">
        <v>27</v>
      </c>
      <c r="Y3" s="345" t="s">
        <v>28</v>
      </c>
      <c r="Z3" s="345" t="s">
        <v>29</v>
      </c>
      <c r="AA3" s="345" t="s">
        <v>30</v>
      </c>
      <c r="AB3" s="345" t="s">
        <v>31</v>
      </c>
      <c r="AC3" s="345" t="s">
        <v>32</v>
      </c>
      <c r="AD3" s="345" t="s">
        <v>33</v>
      </c>
      <c r="AE3" s="345" t="s">
        <v>34</v>
      </c>
      <c r="AF3" s="345" t="s">
        <v>35</v>
      </c>
      <c r="AG3" s="345" t="s">
        <v>36</v>
      </c>
      <c r="AH3" s="345" t="s">
        <v>37</v>
      </c>
      <c r="AI3" s="345" t="s">
        <v>38</v>
      </c>
      <c r="AJ3" s="345" t="s">
        <v>39</v>
      </c>
      <c r="AK3" s="298" t="s">
        <v>179</v>
      </c>
      <c r="AL3" s="298" t="s">
        <v>1234</v>
      </c>
      <c r="AM3" s="298" t="s">
        <v>1233</v>
      </c>
      <c r="AN3" s="298" t="s">
        <v>1236</v>
      </c>
      <c r="AO3" s="298" t="s">
        <v>1235</v>
      </c>
      <c r="AP3" s="345" t="s">
        <v>40</v>
      </c>
      <c r="AQ3" s="345" t="s">
        <v>41</v>
      </c>
      <c r="AR3" s="345" t="s">
        <v>440</v>
      </c>
      <c r="AV3" s="415" t="s">
        <v>623</v>
      </c>
      <c r="AW3" s="416"/>
    </row>
    <row r="4" spans="1:49" ht="65.45" customHeight="1" x14ac:dyDescent="0.25">
      <c r="A4" s="298" t="s">
        <v>763</v>
      </c>
      <c r="B4" s="217" t="s">
        <v>1042</v>
      </c>
      <c r="C4" s="120" t="s">
        <v>43</v>
      </c>
      <c r="D4" s="113" t="s">
        <v>1364</v>
      </c>
      <c r="E4" s="96" t="s">
        <v>277</v>
      </c>
      <c r="F4" s="101" t="s">
        <v>53</v>
      </c>
      <c r="G4" s="94">
        <v>12</v>
      </c>
      <c r="H4" s="94" t="s">
        <v>47</v>
      </c>
      <c r="I4" s="94">
        <v>2023</v>
      </c>
      <c r="J4" s="94">
        <v>2023</v>
      </c>
      <c r="K4" s="94" t="s">
        <v>278</v>
      </c>
      <c r="L4" s="94" t="s">
        <v>55</v>
      </c>
      <c r="M4" s="94"/>
      <c r="N4" s="94" t="s">
        <v>47</v>
      </c>
      <c r="O4" s="94" t="s">
        <v>48</v>
      </c>
      <c r="P4" s="12" t="s">
        <v>56</v>
      </c>
      <c r="Q4" s="13" t="s">
        <v>279</v>
      </c>
      <c r="R4" s="12">
        <v>1</v>
      </c>
      <c r="S4" s="94" t="s">
        <v>47</v>
      </c>
      <c r="T4" s="94" t="s">
        <v>47</v>
      </c>
      <c r="U4" s="95">
        <v>1009000</v>
      </c>
      <c r="V4" s="95">
        <v>0</v>
      </c>
      <c r="W4" s="95">
        <v>0</v>
      </c>
      <c r="X4" s="95">
        <v>1009000</v>
      </c>
      <c r="Y4" s="14" t="s">
        <v>47</v>
      </c>
      <c r="Z4" s="14" t="s">
        <v>47</v>
      </c>
      <c r="AA4" s="15">
        <v>226120</v>
      </c>
      <c r="AB4" s="14" t="s">
        <v>58</v>
      </c>
      <c r="AC4" s="95"/>
      <c r="AD4" s="95"/>
      <c r="AE4" s="95"/>
      <c r="AF4" s="95">
        <v>1009000</v>
      </c>
      <c r="AG4" s="95"/>
      <c r="AH4" s="95"/>
      <c r="AI4" s="95"/>
      <c r="AJ4" s="95"/>
      <c r="AK4" s="95"/>
      <c r="AL4" s="95"/>
      <c r="AM4" s="95"/>
      <c r="AN4" s="95"/>
      <c r="AO4" s="95"/>
      <c r="AP4" s="12"/>
      <c r="AQ4" s="96" t="s">
        <v>280</v>
      </c>
      <c r="AR4" s="94" t="s">
        <v>51</v>
      </c>
      <c r="AV4" s="158" t="s">
        <v>762</v>
      </c>
      <c r="AW4" s="158">
        <v>1</v>
      </c>
    </row>
    <row r="5" spans="1:49" ht="81.599999999999994" customHeight="1" x14ac:dyDescent="0.25">
      <c r="A5" s="298" t="s">
        <v>764</v>
      </c>
      <c r="B5" s="217" t="s">
        <v>1043</v>
      </c>
      <c r="C5" s="120" t="s">
        <v>43</v>
      </c>
      <c r="D5" s="113" t="s">
        <v>1364</v>
      </c>
      <c r="E5" s="96" t="s">
        <v>281</v>
      </c>
      <c r="F5" s="101" t="s">
        <v>53</v>
      </c>
      <c r="G5" s="94">
        <v>12</v>
      </c>
      <c r="H5" s="94" t="s">
        <v>47</v>
      </c>
      <c r="I5" s="94">
        <v>2023</v>
      </c>
      <c r="J5" s="94">
        <v>2023</v>
      </c>
      <c r="K5" s="94" t="s">
        <v>282</v>
      </c>
      <c r="L5" s="94" t="s">
        <v>55</v>
      </c>
      <c r="M5" s="94"/>
      <c r="N5" s="94" t="s">
        <v>47</v>
      </c>
      <c r="O5" s="94" t="s">
        <v>48</v>
      </c>
      <c r="P5" s="12" t="s">
        <v>56</v>
      </c>
      <c r="Q5" s="13" t="s">
        <v>279</v>
      </c>
      <c r="R5" s="12">
        <v>3</v>
      </c>
      <c r="S5" s="94" t="s">
        <v>47</v>
      </c>
      <c r="T5" s="94" t="s">
        <v>47</v>
      </c>
      <c r="U5" s="95">
        <v>1014000</v>
      </c>
      <c r="V5" s="95">
        <v>0</v>
      </c>
      <c r="W5" s="95">
        <v>0</v>
      </c>
      <c r="X5" s="95">
        <v>1014000</v>
      </c>
      <c r="Y5" s="14" t="s">
        <v>47</v>
      </c>
      <c r="Z5" s="14" t="s">
        <v>47</v>
      </c>
      <c r="AA5" s="15">
        <v>226120</v>
      </c>
      <c r="AB5" s="14" t="s">
        <v>58</v>
      </c>
      <c r="AC5" s="95">
        <v>1014000</v>
      </c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12"/>
      <c r="AQ5" s="96" t="s">
        <v>283</v>
      </c>
      <c r="AR5" s="94" t="s">
        <v>51</v>
      </c>
      <c r="AV5" s="158" t="s">
        <v>762</v>
      </c>
      <c r="AW5" s="158">
        <f>AW4+1</f>
        <v>2</v>
      </c>
    </row>
    <row r="6" spans="1:49" ht="139.5" customHeight="1" x14ac:dyDescent="0.25">
      <c r="A6" s="298" t="s">
        <v>765</v>
      </c>
      <c r="B6" s="217" t="s">
        <v>1044</v>
      </c>
      <c r="C6" s="120" t="s">
        <v>43</v>
      </c>
      <c r="D6" s="113" t="s">
        <v>1364</v>
      </c>
      <c r="E6" s="96" t="s">
        <v>284</v>
      </c>
      <c r="F6" s="101" t="s">
        <v>53</v>
      </c>
      <c r="G6" s="94">
        <v>12</v>
      </c>
      <c r="H6" s="94" t="s">
        <v>47</v>
      </c>
      <c r="I6" s="94">
        <v>2023</v>
      </c>
      <c r="J6" s="94">
        <v>2023</v>
      </c>
      <c r="K6" s="94" t="s">
        <v>285</v>
      </c>
      <c r="L6" s="94" t="s">
        <v>55</v>
      </c>
      <c r="M6" s="94"/>
      <c r="N6" s="94" t="s">
        <v>47</v>
      </c>
      <c r="O6" s="94" t="s">
        <v>48</v>
      </c>
      <c r="P6" s="12" t="s">
        <v>56</v>
      </c>
      <c r="Q6" s="13" t="s">
        <v>279</v>
      </c>
      <c r="R6" s="12">
        <v>3</v>
      </c>
      <c r="S6" s="94" t="s">
        <v>47</v>
      </c>
      <c r="T6" s="94" t="s">
        <v>47</v>
      </c>
      <c r="U6" s="95">
        <v>1014000</v>
      </c>
      <c r="V6" s="95">
        <v>0</v>
      </c>
      <c r="W6" s="95">
        <v>0</v>
      </c>
      <c r="X6" s="95">
        <v>1014000</v>
      </c>
      <c r="Y6" s="14" t="s">
        <v>47</v>
      </c>
      <c r="Z6" s="14" t="s">
        <v>47</v>
      </c>
      <c r="AA6" s="15">
        <v>226120</v>
      </c>
      <c r="AB6" s="14" t="s">
        <v>58</v>
      </c>
      <c r="AC6" s="95"/>
      <c r="AD6" s="95">
        <v>1014000</v>
      </c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12"/>
      <c r="AQ6" s="96" t="s">
        <v>286</v>
      </c>
      <c r="AR6" s="94" t="s">
        <v>51</v>
      </c>
      <c r="AV6" s="158" t="s">
        <v>762</v>
      </c>
      <c r="AW6" s="158">
        <f t="shared" ref="AW6:AW64" si="0">AW5+1</f>
        <v>3</v>
      </c>
    </row>
    <row r="7" spans="1:49" ht="87.6" customHeight="1" x14ac:dyDescent="0.25">
      <c r="A7" s="298" t="s">
        <v>766</v>
      </c>
      <c r="B7" s="217" t="s">
        <v>1045</v>
      </c>
      <c r="C7" s="120" t="s">
        <v>43</v>
      </c>
      <c r="D7" s="113" t="s">
        <v>1364</v>
      </c>
      <c r="E7" s="96" t="s">
        <v>287</v>
      </c>
      <c r="F7" s="101" t="s">
        <v>53</v>
      </c>
      <c r="G7" s="94">
        <v>12</v>
      </c>
      <c r="H7" s="94" t="s">
        <v>47</v>
      </c>
      <c r="I7" s="94">
        <v>2023</v>
      </c>
      <c r="J7" s="94">
        <v>2023</v>
      </c>
      <c r="K7" s="94" t="s">
        <v>288</v>
      </c>
      <c r="L7" s="94" t="s">
        <v>55</v>
      </c>
      <c r="M7" s="94"/>
      <c r="N7" s="94" t="s">
        <v>47</v>
      </c>
      <c r="O7" s="94" t="s">
        <v>48</v>
      </c>
      <c r="P7" s="12" t="s">
        <v>56</v>
      </c>
      <c r="Q7" s="13" t="s">
        <v>279</v>
      </c>
      <c r="R7" s="12">
        <v>3</v>
      </c>
      <c r="S7" s="94" t="s">
        <v>47</v>
      </c>
      <c r="T7" s="94" t="s">
        <v>47</v>
      </c>
      <c r="U7" s="95">
        <v>1014000</v>
      </c>
      <c r="V7" s="95">
        <v>0</v>
      </c>
      <c r="W7" s="95">
        <v>0</v>
      </c>
      <c r="X7" s="95">
        <v>1014000</v>
      </c>
      <c r="Y7" s="14" t="s">
        <v>47</v>
      </c>
      <c r="Z7" s="14" t="s">
        <v>47</v>
      </c>
      <c r="AA7" s="15">
        <v>226120</v>
      </c>
      <c r="AB7" s="14" t="s">
        <v>58</v>
      </c>
      <c r="AC7" s="95"/>
      <c r="AD7" s="95"/>
      <c r="AE7" s="95">
        <v>1014000</v>
      </c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12"/>
      <c r="AQ7" s="96" t="s">
        <v>289</v>
      </c>
      <c r="AR7" s="94" t="s">
        <v>51</v>
      </c>
      <c r="AV7" s="158" t="s">
        <v>762</v>
      </c>
      <c r="AW7" s="158">
        <f t="shared" si="0"/>
        <v>4</v>
      </c>
    </row>
    <row r="8" spans="1:49" ht="74.45" customHeight="1" x14ac:dyDescent="0.25">
      <c r="A8" s="298" t="s">
        <v>767</v>
      </c>
      <c r="B8" s="217" t="s">
        <v>1046</v>
      </c>
      <c r="C8" s="120" t="s">
        <v>43</v>
      </c>
      <c r="D8" s="113" t="s">
        <v>1364</v>
      </c>
      <c r="E8" s="96" t="s">
        <v>290</v>
      </c>
      <c r="F8" s="101" t="s">
        <v>53</v>
      </c>
      <c r="G8" s="94">
        <v>12</v>
      </c>
      <c r="H8" s="94" t="s">
        <v>47</v>
      </c>
      <c r="I8" s="94">
        <v>2023</v>
      </c>
      <c r="J8" s="94">
        <v>2023</v>
      </c>
      <c r="K8" s="94" t="s">
        <v>291</v>
      </c>
      <c r="L8" s="94" t="s">
        <v>55</v>
      </c>
      <c r="M8" s="94"/>
      <c r="N8" s="94" t="s">
        <v>47</v>
      </c>
      <c r="O8" s="94" t="s">
        <v>48</v>
      </c>
      <c r="P8" s="12" t="s">
        <v>56</v>
      </c>
      <c r="Q8" s="13" t="s">
        <v>279</v>
      </c>
      <c r="R8" s="12">
        <v>3</v>
      </c>
      <c r="S8" s="94" t="s">
        <v>47</v>
      </c>
      <c r="T8" s="94" t="s">
        <v>47</v>
      </c>
      <c r="U8" s="95">
        <v>1014000</v>
      </c>
      <c r="V8" s="95">
        <v>0</v>
      </c>
      <c r="W8" s="95">
        <v>0</v>
      </c>
      <c r="X8" s="95">
        <v>1014000</v>
      </c>
      <c r="Y8" s="14" t="s">
        <v>47</v>
      </c>
      <c r="Z8" s="14" t="s">
        <v>47</v>
      </c>
      <c r="AA8" s="15">
        <v>226120</v>
      </c>
      <c r="AB8" s="14" t="s">
        <v>58</v>
      </c>
      <c r="AC8" s="95"/>
      <c r="AD8" s="95"/>
      <c r="AE8" s="95"/>
      <c r="AF8" s="95"/>
      <c r="AG8" s="95">
        <v>1014000</v>
      </c>
      <c r="AH8" s="95"/>
      <c r="AI8" s="95"/>
      <c r="AJ8" s="95"/>
      <c r="AK8" s="95"/>
      <c r="AL8" s="95"/>
      <c r="AM8" s="95"/>
      <c r="AN8" s="95"/>
      <c r="AO8" s="95"/>
      <c r="AP8" s="12"/>
      <c r="AQ8" s="96" t="s">
        <v>292</v>
      </c>
      <c r="AR8" s="94" t="s">
        <v>51</v>
      </c>
      <c r="AV8" s="158" t="s">
        <v>762</v>
      </c>
      <c r="AW8" s="158">
        <f t="shared" si="0"/>
        <v>5</v>
      </c>
    </row>
    <row r="9" spans="1:49" ht="139.5" customHeight="1" x14ac:dyDescent="0.25">
      <c r="A9" s="298" t="s">
        <v>768</v>
      </c>
      <c r="B9" s="217" t="s">
        <v>1047</v>
      </c>
      <c r="C9" s="120" t="s">
        <v>43</v>
      </c>
      <c r="D9" s="113" t="s">
        <v>1364</v>
      </c>
      <c r="E9" s="96" t="s">
        <v>293</v>
      </c>
      <c r="F9" s="101" t="s">
        <v>53</v>
      </c>
      <c r="G9" s="94">
        <v>12</v>
      </c>
      <c r="H9" s="94" t="s">
        <v>47</v>
      </c>
      <c r="I9" s="94">
        <v>2023</v>
      </c>
      <c r="J9" s="94">
        <v>2023</v>
      </c>
      <c r="K9" s="94" t="s">
        <v>294</v>
      </c>
      <c r="L9" s="94" t="s">
        <v>55</v>
      </c>
      <c r="M9" s="94"/>
      <c r="N9" s="94" t="s">
        <v>47</v>
      </c>
      <c r="O9" s="94" t="s">
        <v>48</v>
      </c>
      <c r="P9" s="12" t="s">
        <v>56</v>
      </c>
      <c r="Q9" s="13" t="s">
        <v>279</v>
      </c>
      <c r="R9" s="12">
        <v>3</v>
      </c>
      <c r="S9" s="94" t="s">
        <v>47</v>
      </c>
      <c r="T9" s="94" t="s">
        <v>47</v>
      </c>
      <c r="U9" s="95">
        <v>1014000</v>
      </c>
      <c r="V9" s="95">
        <v>0</v>
      </c>
      <c r="W9" s="95">
        <v>0</v>
      </c>
      <c r="X9" s="95">
        <v>1014000</v>
      </c>
      <c r="Y9" s="14" t="s">
        <v>47</v>
      </c>
      <c r="Z9" s="14" t="s">
        <v>47</v>
      </c>
      <c r="AA9" s="15">
        <v>226120</v>
      </c>
      <c r="AB9" s="14" t="s">
        <v>58</v>
      </c>
      <c r="AC9" s="95"/>
      <c r="AD9" s="95"/>
      <c r="AE9" s="95"/>
      <c r="AF9" s="95"/>
      <c r="AG9" s="95"/>
      <c r="AH9" s="95">
        <v>1014000</v>
      </c>
      <c r="AI9" s="95"/>
      <c r="AJ9" s="95"/>
      <c r="AK9" s="95"/>
      <c r="AL9" s="95"/>
      <c r="AM9" s="95"/>
      <c r="AN9" s="95"/>
      <c r="AO9" s="95"/>
      <c r="AP9" s="12"/>
      <c r="AQ9" s="96" t="s">
        <v>295</v>
      </c>
      <c r="AR9" s="94" t="s">
        <v>51</v>
      </c>
      <c r="AV9" s="158" t="s">
        <v>762</v>
      </c>
      <c r="AW9" s="158">
        <f t="shared" si="0"/>
        <v>6</v>
      </c>
    </row>
    <row r="10" spans="1:49" ht="64.900000000000006" customHeight="1" x14ac:dyDescent="0.25">
      <c r="A10" s="298" t="s">
        <v>769</v>
      </c>
      <c r="B10" s="217" t="s">
        <v>1048</v>
      </c>
      <c r="C10" s="120" t="s">
        <v>43</v>
      </c>
      <c r="D10" s="113" t="s">
        <v>1364</v>
      </c>
      <c r="E10" s="96" t="s">
        <v>296</v>
      </c>
      <c r="F10" s="101" t="s">
        <v>53</v>
      </c>
      <c r="G10" s="94">
        <v>12</v>
      </c>
      <c r="H10" s="94" t="s">
        <v>47</v>
      </c>
      <c r="I10" s="94">
        <v>2023</v>
      </c>
      <c r="J10" s="94">
        <v>2023</v>
      </c>
      <c r="K10" s="94" t="s">
        <v>297</v>
      </c>
      <c r="L10" s="94" t="s">
        <v>55</v>
      </c>
      <c r="M10" s="94"/>
      <c r="N10" s="94" t="s">
        <v>47</v>
      </c>
      <c r="O10" s="94" t="s">
        <v>48</v>
      </c>
      <c r="P10" s="12" t="s">
        <v>56</v>
      </c>
      <c r="Q10" s="13" t="s">
        <v>279</v>
      </c>
      <c r="R10" s="12">
        <v>3</v>
      </c>
      <c r="S10" s="94" t="s">
        <v>47</v>
      </c>
      <c r="T10" s="94" t="s">
        <v>47</v>
      </c>
      <c r="U10" s="95">
        <v>1014000</v>
      </c>
      <c r="V10" s="95">
        <v>0</v>
      </c>
      <c r="W10" s="95">
        <v>0</v>
      </c>
      <c r="X10" s="95">
        <v>1014000</v>
      </c>
      <c r="Y10" s="14" t="s">
        <v>47</v>
      </c>
      <c r="Z10" s="14" t="s">
        <v>47</v>
      </c>
      <c r="AA10" s="15">
        <v>226120</v>
      </c>
      <c r="AB10" s="14" t="s">
        <v>58</v>
      </c>
      <c r="AC10" s="95"/>
      <c r="AD10" s="95"/>
      <c r="AE10" s="95"/>
      <c r="AF10" s="95"/>
      <c r="AG10" s="95"/>
      <c r="AH10" s="95"/>
      <c r="AI10" s="95">
        <v>1014000</v>
      </c>
      <c r="AJ10" s="95"/>
      <c r="AK10" s="95"/>
      <c r="AL10" s="95"/>
      <c r="AM10" s="95"/>
      <c r="AN10" s="95"/>
      <c r="AO10" s="95"/>
      <c r="AP10" s="12"/>
      <c r="AQ10" s="96" t="s">
        <v>298</v>
      </c>
      <c r="AR10" s="94" t="s">
        <v>51</v>
      </c>
      <c r="AV10" s="158" t="s">
        <v>762</v>
      </c>
      <c r="AW10" s="158">
        <f t="shared" si="0"/>
        <v>7</v>
      </c>
    </row>
    <row r="11" spans="1:49" ht="62.45" customHeight="1" x14ac:dyDescent="0.25">
      <c r="A11" s="298" t="s">
        <v>770</v>
      </c>
      <c r="B11" s="217" t="s">
        <v>1049</v>
      </c>
      <c r="C11" s="120" t="s">
        <v>43</v>
      </c>
      <c r="D11" s="113" t="s">
        <v>1364</v>
      </c>
      <c r="E11" s="96" t="s">
        <v>299</v>
      </c>
      <c r="F11" s="101" t="s">
        <v>53</v>
      </c>
      <c r="G11" s="94">
        <v>12</v>
      </c>
      <c r="H11" s="94" t="s">
        <v>47</v>
      </c>
      <c r="I11" s="94">
        <v>2023</v>
      </c>
      <c r="J11" s="94">
        <v>2023</v>
      </c>
      <c r="K11" s="94" t="s">
        <v>300</v>
      </c>
      <c r="L11" s="94" t="s">
        <v>55</v>
      </c>
      <c r="M11" s="94"/>
      <c r="N11" s="94" t="s">
        <v>47</v>
      </c>
      <c r="O11" s="94" t="s">
        <v>48</v>
      </c>
      <c r="P11" s="12" t="s">
        <v>56</v>
      </c>
      <c r="Q11" s="13" t="s">
        <v>279</v>
      </c>
      <c r="R11" s="12">
        <v>3</v>
      </c>
      <c r="S11" s="94" t="s">
        <v>47</v>
      </c>
      <c r="T11" s="94" t="s">
        <v>47</v>
      </c>
      <c r="U11" s="95">
        <v>1014000</v>
      </c>
      <c r="V11" s="95">
        <v>0</v>
      </c>
      <c r="W11" s="95">
        <v>0</v>
      </c>
      <c r="X11" s="95">
        <v>1014000</v>
      </c>
      <c r="Y11" s="14" t="s">
        <v>47</v>
      </c>
      <c r="Z11" s="14" t="s">
        <v>47</v>
      </c>
      <c r="AA11" s="15">
        <v>226120</v>
      </c>
      <c r="AB11" s="14" t="s">
        <v>58</v>
      </c>
      <c r="AC11" s="95"/>
      <c r="AD11" s="95"/>
      <c r="AE11" s="95"/>
      <c r="AF11" s="95"/>
      <c r="AG11" s="95"/>
      <c r="AH11" s="95"/>
      <c r="AI11" s="95"/>
      <c r="AJ11" s="95">
        <v>1014000</v>
      </c>
      <c r="AK11" s="95"/>
      <c r="AL11" s="95"/>
      <c r="AM11" s="95"/>
      <c r="AN11" s="95"/>
      <c r="AO11" s="95"/>
      <c r="AP11" s="12"/>
      <c r="AQ11" s="96" t="s">
        <v>301</v>
      </c>
      <c r="AR11" s="94" t="s">
        <v>51</v>
      </c>
      <c r="AV11" s="158" t="s">
        <v>762</v>
      </c>
      <c r="AW11" s="158">
        <f t="shared" si="0"/>
        <v>8</v>
      </c>
    </row>
    <row r="12" spans="1:49" ht="69" customHeight="1" x14ac:dyDescent="0.25">
      <c r="A12" s="298" t="s">
        <v>771</v>
      </c>
      <c r="B12" s="217" t="s">
        <v>1050</v>
      </c>
      <c r="C12" s="120" t="s">
        <v>43</v>
      </c>
      <c r="D12" s="113" t="s">
        <v>1364</v>
      </c>
      <c r="E12" s="96" t="s">
        <v>302</v>
      </c>
      <c r="F12" s="101" t="s">
        <v>53</v>
      </c>
      <c r="G12" s="94">
        <v>12</v>
      </c>
      <c r="H12" s="94" t="s">
        <v>47</v>
      </c>
      <c r="I12" s="94">
        <v>2023</v>
      </c>
      <c r="J12" s="94">
        <v>2023</v>
      </c>
      <c r="K12" s="94" t="s">
        <v>303</v>
      </c>
      <c r="L12" s="94" t="s">
        <v>55</v>
      </c>
      <c r="M12" s="94"/>
      <c r="N12" s="94" t="s">
        <v>47</v>
      </c>
      <c r="O12" s="94" t="s">
        <v>48</v>
      </c>
      <c r="P12" s="12" t="s">
        <v>56</v>
      </c>
      <c r="Q12" s="13" t="s">
        <v>279</v>
      </c>
      <c r="R12" s="12">
        <v>3</v>
      </c>
      <c r="S12" s="94" t="s">
        <v>47</v>
      </c>
      <c r="T12" s="94" t="s">
        <v>47</v>
      </c>
      <c r="U12" s="95">
        <v>1014000</v>
      </c>
      <c r="V12" s="95">
        <v>0</v>
      </c>
      <c r="W12" s="95">
        <v>0</v>
      </c>
      <c r="X12" s="95">
        <v>1014000</v>
      </c>
      <c r="Y12" s="14" t="s">
        <v>47</v>
      </c>
      <c r="Z12" s="14" t="s">
        <v>47</v>
      </c>
      <c r="AA12" s="15">
        <v>226120</v>
      </c>
      <c r="AB12" s="14" t="s">
        <v>58</v>
      </c>
      <c r="AC12" s="95"/>
      <c r="AD12" s="95"/>
      <c r="AE12" s="95"/>
      <c r="AF12" s="95"/>
      <c r="AG12" s="95"/>
      <c r="AH12" s="95"/>
      <c r="AI12" s="95"/>
      <c r="AJ12" s="95">
        <v>1014000</v>
      </c>
      <c r="AK12" s="95"/>
      <c r="AL12" s="95"/>
      <c r="AM12" s="95"/>
      <c r="AN12" s="95"/>
      <c r="AO12" s="95"/>
      <c r="AP12" s="12"/>
      <c r="AQ12" s="96" t="s">
        <v>304</v>
      </c>
      <c r="AR12" s="94" t="s">
        <v>51</v>
      </c>
      <c r="AV12" s="158" t="s">
        <v>762</v>
      </c>
      <c r="AW12" s="158">
        <f t="shared" si="0"/>
        <v>9</v>
      </c>
    </row>
    <row r="13" spans="1:49" ht="81" customHeight="1" x14ac:dyDescent="0.25">
      <c r="A13" s="298" t="s">
        <v>772</v>
      </c>
      <c r="B13" s="217" t="s">
        <v>1051</v>
      </c>
      <c r="C13" s="120" t="s">
        <v>43</v>
      </c>
      <c r="D13" s="113" t="s">
        <v>1364</v>
      </c>
      <c r="E13" s="96" t="s">
        <v>305</v>
      </c>
      <c r="F13" s="101" t="s">
        <v>53</v>
      </c>
      <c r="G13" s="94">
        <v>12</v>
      </c>
      <c r="H13" s="94" t="s">
        <v>47</v>
      </c>
      <c r="I13" s="94">
        <v>2023</v>
      </c>
      <c r="J13" s="94">
        <v>2024</v>
      </c>
      <c r="K13" s="94" t="s">
        <v>306</v>
      </c>
      <c r="L13" s="94" t="s">
        <v>55</v>
      </c>
      <c r="M13" s="94"/>
      <c r="N13" s="94" t="s">
        <v>47</v>
      </c>
      <c r="O13" s="94" t="s">
        <v>48</v>
      </c>
      <c r="P13" s="12" t="s">
        <v>56</v>
      </c>
      <c r="Q13" s="13" t="s">
        <v>279</v>
      </c>
      <c r="R13" s="12">
        <v>3</v>
      </c>
      <c r="S13" s="94" t="s">
        <v>47</v>
      </c>
      <c r="T13" s="94" t="s">
        <v>47</v>
      </c>
      <c r="U13" s="95">
        <v>0</v>
      </c>
      <c r="V13" s="95">
        <v>1014000</v>
      </c>
      <c r="W13" s="95">
        <v>0</v>
      </c>
      <c r="X13" s="95">
        <v>1014000</v>
      </c>
      <c r="Y13" s="14" t="s">
        <v>47</v>
      </c>
      <c r="Z13" s="14" t="s">
        <v>47</v>
      </c>
      <c r="AA13" s="15">
        <v>226120</v>
      </c>
      <c r="AB13" s="14" t="s">
        <v>58</v>
      </c>
      <c r="AC13" s="95"/>
      <c r="AD13" s="95"/>
      <c r="AE13" s="95"/>
      <c r="AF13" s="95"/>
      <c r="AG13" s="95"/>
      <c r="AH13" s="95"/>
      <c r="AI13" s="95"/>
      <c r="AJ13" s="95">
        <v>1014000</v>
      </c>
      <c r="AK13" s="95"/>
      <c r="AL13" s="95"/>
      <c r="AM13" s="95"/>
      <c r="AN13" s="95"/>
      <c r="AO13" s="95"/>
      <c r="AP13" s="12"/>
      <c r="AQ13" s="96" t="s">
        <v>307</v>
      </c>
      <c r="AR13" s="94" t="s">
        <v>51</v>
      </c>
      <c r="AV13" s="158" t="s">
        <v>762</v>
      </c>
      <c r="AW13" s="158">
        <f t="shared" si="0"/>
        <v>10</v>
      </c>
    </row>
    <row r="14" spans="1:49" ht="96.75" customHeight="1" x14ac:dyDescent="0.25">
      <c r="A14" s="298" t="s">
        <v>773</v>
      </c>
      <c r="B14" s="217" t="s">
        <v>1052</v>
      </c>
      <c r="C14" s="120" t="s">
        <v>43</v>
      </c>
      <c r="D14" s="113" t="s">
        <v>1364</v>
      </c>
      <c r="E14" s="96" t="s">
        <v>308</v>
      </c>
      <c r="F14" s="101" t="s">
        <v>53</v>
      </c>
      <c r="G14" s="94">
        <v>12</v>
      </c>
      <c r="H14" s="94" t="s">
        <v>47</v>
      </c>
      <c r="I14" s="94">
        <v>2023</v>
      </c>
      <c r="J14" s="94">
        <v>2024</v>
      </c>
      <c r="K14" s="94" t="s">
        <v>309</v>
      </c>
      <c r="L14" s="94" t="s">
        <v>55</v>
      </c>
      <c r="M14" s="94"/>
      <c r="N14" s="94" t="s">
        <v>47</v>
      </c>
      <c r="O14" s="94" t="s">
        <v>48</v>
      </c>
      <c r="P14" s="12" t="s">
        <v>56</v>
      </c>
      <c r="Q14" s="13" t="s">
        <v>279</v>
      </c>
      <c r="R14" s="12">
        <v>3</v>
      </c>
      <c r="S14" s="94" t="s">
        <v>47</v>
      </c>
      <c r="T14" s="94" t="s">
        <v>47</v>
      </c>
      <c r="U14" s="95">
        <v>0</v>
      </c>
      <c r="V14" s="95">
        <v>1064000</v>
      </c>
      <c r="W14" s="95">
        <v>0</v>
      </c>
      <c r="X14" s="95">
        <v>1064000</v>
      </c>
      <c r="Y14" s="14" t="s">
        <v>47</v>
      </c>
      <c r="Z14" s="14" t="s">
        <v>47</v>
      </c>
      <c r="AA14" s="15">
        <v>226120</v>
      </c>
      <c r="AB14" s="14" t="s">
        <v>58</v>
      </c>
      <c r="AC14" s="95">
        <v>1064000</v>
      </c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12"/>
      <c r="AQ14" s="96" t="s">
        <v>310</v>
      </c>
      <c r="AR14" s="94" t="s">
        <v>51</v>
      </c>
      <c r="AV14" s="158" t="s">
        <v>762</v>
      </c>
      <c r="AW14" s="158">
        <f t="shared" si="0"/>
        <v>11</v>
      </c>
    </row>
    <row r="15" spans="1:49" ht="84.6" customHeight="1" x14ac:dyDescent="0.25">
      <c r="A15" s="298" t="s">
        <v>774</v>
      </c>
      <c r="B15" s="217" t="s">
        <v>1053</v>
      </c>
      <c r="C15" s="120" t="s">
        <v>43</v>
      </c>
      <c r="D15" s="113" t="s">
        <v>1364</v>
      </c>
      <c r="E15" s="96" t="s">
        <v>284</v>
      </c>
      <c r="F15" s="101" t="s">
        <v>53</v>
      </c>
      <c r="G15" s="94">
        <v>12</v>
      </c>
      <c r="H15" s="94" t="s">
        <v>47</v>
      </c>
      <c r="I15" s="94">
        <v>2023</v>
      </c>
      <c r="J15" s="94">
        <v>2024</v>
      </c>
      <c r="K15" s="94" t="s">
        <v>282</v>
      </c>
      <c r="L15" s="94" t="s">
        <v>55</v>
      </c>
      <c r="M15" s="94"/>
      <c r="N15" s="94" t="s">
        <v>47</v>
      </c>
      <c r="O15" s="94" t="s">
        <v>48</v>
      </c>
      <c r="P15" s="12" t="s">
        <v>56</v>
      </c>
      <c r="Q15" s="13" t="s">
        <v>279</v>
      </c>
      <c r="R15" s="12">
        <v>3</v>
      </c>
      <c r="S15" s="94" t="s">
        <v>47</v>
      </c>
      <c r="T15" s="94" t="s">
        <v>47</v>
      </c>
      <c r="U15" s="95">
        <v>0</v>
      </c>
      <c r="V15" s="95">
        <v>1064000</v>
      </c>
      <c r="W15" s="95">
        <v>0</v>
      </c>
      <c r="X15" s="95">
        <v>1064000</v>
      </c>
      <c r="Y15" s="14" t="s">
        <v>47</v>
      </c>
      <c r="Z15" s="14" t="s">
        <v>47</v>
      </c>
      <c r="AA15" s="15">
        <v>226120</v>
      </c>
      <c r="AB15" s="14" t="s">
        <v>58</v>
      </c>
      <c r="AC15" s="95"/>
      <c r="AD15" s="95">
        <v>1064000</v>
      </c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12"/>
      <c r="AQ15" s="96" t="s">
        <v>311</v>
      </c>
      <c r="AR15" s="94" t="s">
        <v>51</v>
      </c>
      <c r="AV15" s="158" t="s">
        <v>762</v>
      </c>
      <c r="AW15" s="158">
        <f t="shared" si="0"/>
        <v>12</v>
      </c>
    </row>
    <row r="16" spans="1:49" ht="84" customHeight="1" x14ac:dyDescent="0.25">
      <c r="A16" s="298" t="s">
        <v>775</v>
      </c>
      <c r="B16" s="217" t="s">
        <v>1054</v>
      </c>
      <c r="C16" s="120" t="s">
        <v>43</v>
      </c>
      <c r="D16" s="120" t="s">
        <v>1406</v>
      </c>
      <c r="E16" s="96" t="s">
        <v>312</v>
      </c>
      <c r="F16" s="101" t="s">
        <v>177</v>
      </c>
      <c r="G16" s="94">
        <v>24</v>
      </c>
      <c r="H16" s="94" t="s">
        <v>47</v>
      </c>
      <c r="I16" s="94">
        <v>2023</v>
      </c>
      <c r="J16" s="94">
        <v>2023</v>
      </c>
      <c r="K16" s="16"/>
      <c r="L16" s="123" t="s">
        <v>47</v>
      </c>
      <c r="M16" s="16"/>
      <c r="N16" s="94" t="s">
        <v>47</v>
      </c>
      <c r="O16" s="94" t="s">
        <v>48</v>
      </c>
      <c r="P16" s="17" t="s">
        <v>49</v>
      </c>
      <c r="Q16" s="18" t="s">
        <v>178</v>
      </c>
      <c r="R16" s="17">
        <v>1</v>
      </c>
      <c r="S16" s="94" t="s">
        <v>47</v>
      </c>
      <c r="T16" s="94" t="s">
        <v>47</v>
      </c>
      <c r="U16" s="95">
        <v>500000</v>
      </c>
      <c r="V16" s="95">
        <v>600000</v>
      </c>
      <c r="W16" s="95">
        <v>0</v>
      </c>
      <c r="X16" s="95">
        <f>SUM(U16:W16)</f>
        <v>1100000</v>
      </c>
      <c r="Y16" s="19"/>
      <c r="Z16" s="19"/>
      <c r="AA16" s="19"/>
      <c r="AB16" s="19"/>
      <c r="AC16" s="95">
        <v>56202.865761689289</v>
      </c>
      <c r="AD16" s="95">
        <v>63046.757164404218</v>
      </c>
      <c r="AE16" s="95">
        <v>99340.120663650072</v>
      </c>
      <c r="AF16" s="95">
        <v>22812.971342383105</v>
      </c>
      <c r="AG16" s="95">
        <v>82956.259426847653</v>
      </c>
      <c r="AH16" s="95">
        <v>43137.254901960783</v>
      </c>
      <c r="AI16" s="95">
        <v>64913.273001508293</v>
      </c>
      <c r="AJ16" s="95">
        <v>117590.49773755655</v>
      </c>
      <c r="AK16" s="95"/>
      <c r="AL16" s="95"/>
      <c r="AM16" s="95"/>
      <c r="AN16" s="95"/>
      <c r="AO16" s="95"/>
      <c r="AP16" s="20"/>
      <c r="AQ16" s="96" t="s">
        <v>313</v>
      </c>
      <c r="AR16" s="94" t="s">
        <v>51</v>
      </c>
      <c r="AV16" s="158" t="s">
        <v>762</v>
      </c>
      <c r="AW16" s="158">
        <f t="shared" si="0"/>
        <v>13</v>
      </c>
    </row>
    <row r="17" spans="1:49" ht="139.5" customHeight="1" x14ac:dyDescent="0.25">
      <c r="A17" s="298" t="s">
        <v>776</v>
      </c>
      <c r="B17" s="217" t="s">
        <v>1055</v>
      </c>
      <c r="C17" s="120">
        <v>3990570925</v>
      </c>
      <c r="D17" s="120" t="s">
        <v>1406</v>
      </c>
      <c r="E17" s="96" t="s">
        <v>314</v>
      </c>
      <c r="F17" s="101" t="s">
        <v>195</v>
      </c>
      <c r="G17" s="94">
        <v>36</v>
      </c>
      <c r="H17" s="94" t="s">
        <v>47</v>
      </c>
      <c r="I17" s="94">
        <v>2023</v>
      </c>
      <c r="J17" s="94">
        <v>2023</v>
      </c>
      <c r="K17" s="21" t="s">
        <v>315</v>
      </c>
      <c r="L17" s="123" t="s">
        <v>47</v>
      </c>
      <c r="M17" s="123"/>
      <c r="N17" s="94" t="s">
        <v>47</v>
      </c>
      <c r="O17" s="94" t="s">
        <v>48</v>
      </c>
      <c r="P17" s="17" t="s">
        <v>49</v>
      </c>
      <c r="Q17" s="18" t="s">
        <v>178</v>
      </c>
      <c r="R17" s="17">
        <v>1</v>
      </c>
      <c r="S17" s="94" t="s">
        <v>45</v>
      </c>
      <c r="T17" s="94" t="s">
        <v>45</v>
      </c>
      <c r="U17" s="95">
        <v>800000</v>
      </c>
      <c r="V17" s="95">
        <v>337143.3</v>
      </c>
      <c r="W17" s="95">
        <v>0</v>
      </c>
      <c r="X17" s="95">
        <f>SUM(U17:W17)</f>
        <v>1137143.3</v>
      </c>
      <c r="Y17" s="22"/>
      <c r="Z17" s="22"/>
      <c r="AA17" s="23">
        <v>226120</v>
      </c>
      <c r="AB17" s="22" t="s">
        <v>58</v>
      </c>
      <c r="AC17" s="95">
        <v>100000</v>
      </c>
      <c r="AD17" s="95">
        <v>100000</v>
      </c>
      <c r="AE17" s="95">
        <v>100000</v>
      </c>
      <c r="AF17" s="95">
        <v>50000</v>
      </c>
      <c r="AG17" s="95">
        <v>100000</v>
      </c>
      <c r="AH17" s="95">
        <v>50000</v>
      </c>
      <c r="AI17" s="95">
        <v>100000</v>
      </c>
      <c r="AJ17" s="95">
        <v>200000</v>
      </c>
      <c r="AK17" s="95"/>
      <c r="AL17" s="95"/>
      <c r="AM17" s="95"/>
      <c r="AN17" s="95"/>
      <c r="AO17" s="95"/>
      <c r="AP17" s="193" t="s">
        <v>45</v>
      </c>
      <c r="AQ17" s="96" t="s">
        <v>316</v>
      </c>
      <c r="AR17" s="94" t="s">
        <v>51</v>
      </c>
      <c r="AV17" s="158" t="s">
        <v>762</v>
      </c>
      <c r="AW17" s="158">
        <f t="shared" si="0"/>
        <v>14</v>
      </c>
    </row>
    <row r="18" spans="1:49" ht="139.5" customHeight="1" x14ac:dyDescent="0.25">
      <c r="A18" s="298" t="s">
        <v>777</v>
      </c>
      <c r="B18" s="218" t="s">
        <v>1056</v>
      </c>
      <c r="C18" s="120" t="s">
        <v>43</v>
      </c>
      <c r="D18" s="113" t="s">
        <v>1364</v>
      </c>
      <c r="E18" s="96" t="s">
        <v>317</v>
      </c>
      <c r="F18" s="101" t="s">
        <v>53</v>
      </c>
      <c r="G18" s="94">
        <v>12</v>
      </c>
      <c r="H18" s="94" t="s">
        <v>47</v>
      </c>
      <c r="I18" s="94">
        <v>2023</v>
      </c>
      <c r="J18" s="94">
        <v>2024</v>
      </c>
      <c r="K18" s="94" t="s">
        <v>318</v>
      </c>
      <c r="L18" s="94" t="s">
        <v>55</v>
      </c>
      <c r="M18" s="94"/>
      <c r="N18" s="94" t="s">
        <v>47</v>
      </c>
      <c r="O18" s="94" t="s">
        <v>48</v>
      </c>
      <c r="P18" s="12" t="s">
        <v>56</v>
      </c>
      <c r="Q18" s="13" t="s">
        <v>279</v>
      </c>
      <c r="R18" s="12">
        <v>3</v>
      </c>
      <c r="S18" s="94" t="s">
        <v>47</v>
      </c>
      <c r="T18" s="94" t="s">
        <v>47</v>
      </c>
      <c r="U18" s="95">
        <v>0</v>
      </c>
      <c r="V18" s="95">
        <v>1158000</v>
      </c>
      <c r="W18" s="95">
        <v>0</v>
      </c>
      <c r="X18" s="95">
        <v>1158000</v>
      </c>
      <c r="Y18" s="14" t="s">
        <v>47</v>
      </c>
      <c r="Z18" s="14" t="s">
        <v>47</v>
      </c>
      <c r="AA18" s="15">
        <v>226120</v>
      </c>
      <c r="AB18" s="14" t="s">
        <v>58</v>
      </c>
      <c r="AC18" s="95"/>
      <c r="AD18" s="95"/>
      <c r="AE18" s="95"/>
      <c r="AF18" s="95"/>
      <c r="AG18" s="95"/>
      <c r="AH18" s="95"/>
      <c r="AI18" s="95"/>
      <c r="AJ18" s="95">
        <v>1158000</v>
      </c>
      <c r="AK18" s="95"/>
      <c r="AL18" s="95"/>
      <c r="AM18" s="95"/>
      <c r="AN18" s="95"/>
      <c r="AO18" s="95"/>
      <c r="AP18" s="12"/>
      <c r="AQ18" s="96" t="s">
        <v>319</v>
      </c>
      <c r="AR18" s="94" t="s">
        <v>51</v>
      </c>
      <c r="AV18" s="158" t="s">
        <v>762</v>
      </c>
      <c r="AW18" s="158">
        <f t="shared" si="0"/>
        <v>15</v>
      </c>
    </row>
    <row r="19" spans="1:49" ht="107.45" customHeight="1" x14ac:dyDescent="0.25">
      <c r="A19" s="298" t="s">
        <v>778</v>
      </c>
      <c r="B19" s="217" t="s">
        <v>1057</v>
      </c>
      <c r="C19" s="120" t="s">
        <v>43</v>
      </c>
      <c r="D19" s="120" t="s">
        <v>1406</v>
      </c>
      <c r="E19" s="96" t="s">
        <v>320</v>
      </c>
      <c r="F19" s="101" t="s">
        <v>177</v>
      </c>
      <c r="G19" s="94">
        <v>24</v>
      </c>
      <c r="H19" s="94" t="s">
        <v>47</v>
      </c>
      <c r="I19" s="94">
        <v>2023</v>
      </c>
      <c r="J19" s="94">
        <v>2023</v>
      </c>
      <c r="K19" s="16"/>
      <c r="L19" s="123" t="s">
        <v>47</v>
      </c>
      <c r="M19" s="16"/>
      <c r="N19" s="94" t="s">
        <v>47</v>
      </c>
      <c r="O19" s="12" t="s">
        <v>48</v>
      </c>
      <c r="P19" s="17" t="s">
        <v>49</v>
      </c>
      <c r="Q19" s="18" t="s">
        <v>178</v>
      </c>
      <c r="R19" s="17">
        <v>1</v>
      </c>
      <c r="S19" s="94" t="s">
        <v>47</v>
      </c>
      <c r="T19" s="94" t="s">
        <v>47</v>
      </c>
      <c r="U19" s="95">
        <v>604014.98</v>
      </c>
      <c r="V19" s="95">
        <v>604014.98</v>
      </c>
      <c r="W19" s="95">
        <v>0</v>
      </c>
      <c r="X19" s="95">
        <v>1208029.96</v>
      </c>
      <c r="Y19" s="19"/>
      <c r="Z19" s="19"/>
      <c r="AA19" s="19"/>
      <c r="AB19" s="25"/>
      <c r="AC19" s="95">
        <v>61722.496070889894</v>
      </c>
      <c r="AD19" s="95">
        <v>69238.519577677216</v>
      </c>
      <c r="AE19" s="95">
        <v>109096.21999245853</v>
      </c>
      <c r="AF19" s="95">
        <v>25053.411689291104</v>
      </c>
      <c r="AG19" s="95">
        <v>91103.315233785819</v>
      </c>
      <c r="AH19" s="95">
        <v>47373.723921568628</v>
      </c>
      <c r="AI19" s="95">
        <v>71288.344170437398</v>
      </c>
      <c r="AJ19" s="95">
        <v>129138.94934389141</v>
      </c>
      <c r="AK19" s="95"/>
      <c r="AL19" s="95"/>
      <c r="AM19" s="95"/>
      <c r="AN19" s="95"/>
      <c r="AO19" s="95"/>
      <c r="AP19" s="17"/>
      <c r="AQ19" s="96"/>
      <c r="AR19" s="123" t="s">
        <v>50</v>
      </c>
      <c r="AV19" s="158" t="s">
        <v>762</v>
      </c>
      <c r="AW19" s="158">
        <f t="shared" si="0"/>
        <v>16</v>
      </c>
    </row>
    <row r="20" spans="1:49" ht="139.5" customHeight="1" x14ac:dyDescent="0.25">
      <c r="A20" s="298" t="s">
        <v>779</v>
      </c>
      <c r="B20" s="217" t="s">
        <v>1058</v>
      </c>
      <c r="C20" s="120" t="s">
        <v>43</v>
      </c>
      <c r="D20" s="120" t="s">
        <v>1192</v>
      </c>
      <c r="E20" s="96" t="s">
        <v>325</v>
      </c>
      <c r="F20" s="101" t="s">
        <v>408</v>
      </c>
      <c r="G20" s="94">
        <v>60</v>
      </c>
      <c r="H20" s="94" t="s">
        <v>45</v>
      </c>
      <c r="I20" s="94">
        <v>2023</v>
      </c>
      <c r="J20" s="94">
        <v>2023</v>
      </c>
      <c r="K20" s="26"/>
      <c r="L20" s="26" t="s">
        <v>47</v>
      </c>
      <c r="M20" s="26"/>
      <c r="N20" s="94" t="s">
        <v>47</v>
      </c>
      <c r="O20" s="94" t="s">
        <v>48</v>
      </c>
      <c r="P20" s="27" t="s">
        <v>49</v>
      </c>
      <c r="Q20" s="26" t="s">
        <v>596</v>
      </c>
      <c r="R20" s="27">
        <v>1</v>
      </c>
      <c r="S20" s="94" t="s">
        <v>47</v>
      </c>
      <c r="T20" s="94" t="s">
        <v>47</v>
      </c>
      <c r="U20" s="95">
        <v>0</v>
      </c>
      <c r="V20" s="95">
        <v>288750</v>
      </c>
      <c r="W20" s="95">
        <v>1155000</v>
      </c>
      <c r="X20" s="95">
        <f>SUBTOTAL(9,U20:W20)</f>
        <v>1443750</v>
      </c>
      <c r="Y20" s="28">
        <v>750000</v>
      </c>
      <c r="Z20" s="29" t="s">
        <v>45</v>
      </c>
      <c r="AA20" s="30"/>
      <c r="AB20" s="30"/>
      <c r="AC20" s="95"/>
      <c r="AD20" s="95"/>
      <c r="AE20" s="95">
        <v>288750</v>
      </c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27"/>
      <c r="AQ20" s="96" t="s">
        <v>439</v>
      </c>
      <c r="AR20" s="123" t="s">
        <v>50</v>
      </c>
      <c r="AV20" s="158" t="s">
        <v>762</v>
      </c>
      <c r="AW20" s="158">
        <f t="shared" si="0"/>
        <v>17</v>
      </c>
    </row>
    <row r="21" spans="1:49" ht="139.5" customHeight="1" x14ac:dyDescent="0.25">
      <c r="A21" s="298" t="s">
        <v>780</v>
      </c>
      <c r="B21" s="217" t="s">
        <v>1059</v>
      </c>
      <c r="C21" s="120" t="s">
        <v>43</v>
      </c>
      <c r="D21" s="120" t="s">
        <v>1406</v>
      </c>
      <c r="E21" s="96" t="s">
        <v>327</v>
      </c>
      <c r="F21" s="101" t="s">
        <v>204</v>
      </c>
      <c r="G21" s="94">
        <v>24</v>
      </c>
      <c r="H21" s="94" t="s">
        <v>47</v>
      </c>
      <c r="I21" s="94">
        <v>2023</v>
      </c>
      <c r="J21" s="94">
        <v>2023</v>
      </c>
      <c r="K21" s="21"/>
      <c r="L21" s="123" t="s">
        <v>47</v>
      </c>
      <c r="M21" s="123"/>
      <c r="N21" s="94" t="s">
        <v>47</v>
      </c>
      <c r="O21" s="94" t="s">
        <v>48</v>
      </c>
      <c r="P21" s="17" t="s">
        <v>49</v>
      </c>
      <c r="Q21" s="18" t="s">
        <v>202</v>
      </c>
      <c r="R21" s="17">
        <v>1</v>
      </c>
      <c r="S21" s="94" t="s">
        <v>45</v>
      </c>
      <c r="T21" s="94" t="s">
        <v>45</v>
      </c>
      <c r="U21" s="95">
        <v>1005000</v>
      </c>
      <c r="V21" s="95"/>
      <c r="W21" s="95">
        <v>0</v>
      </c>
      <c r="X21" s="95">
        <v>1005000</v>
      </c>
      <c r="Y21" s="29"/>
      <c r="Z21" s="29"/>
      <c r="AA21" s="23">
        <v>226120</v>
      </c>
      <c r="AB21" s="22" t="s">
        <v>58</v>
      </c>
      <c r="AC21" s="28">
        <v>130000</v>
      </c>
      <c r="AD21" s="28">
        <v>95000</v>
      </c>
      <c r="AE21" s="28">
        <v>180000</v>
      </c>
      <c r="AF21" s="28">
        <v>75000</v>
      </c>
      <c r="AG21" s="28">
        <v>90000</v>
      </c>
      <c r="AH21" s="28">
        <v>80000</v>
      </c>
      <c r="AI21" s="28">
        <v>95000</v>
      </c>
      <c r="AJ21" s="28">
        <v>230000</v>
      </c>
      <c r="AK21" s="28"/>
      <c r="AL21" s="28"/>
      <c r="AM21" s="28"/>
      <c r="AN21" s="28">
        <v>30000</v>
      </c>
      <c r="AO21" s="28"/>
      <c r="AP21" s="24"/>
      <c r="AQ21" s="96" t="s">
        <v>584</v>
      </c>
      <c r="AR21" s="123" t="s">
        <v>51</v>
      </c>
      <c r="AV21" s="158" t="s">
        <v>762</v>
      </c>
      <c r="AW21" s="158">
        <f t="shared" si="0"/>
        <v>18</v>
      </c>
    </row>
    <row r="22" spans="1:49" ht="139.5" customHeight="1" x14ac:dyDescent="0.25">
      <c r="A22" s="298" t="s">
        <v>781</v>
      </c>
      <c r="B22" s="217" t="s">
        <v>1060</v>
      </c>
      <c r="C22" s="120" t="s">
        <v>43</v>
      </c>
      <c r="D22" s="120" t="s">
        <v>1406</v>
      </c>
      <c r="E22" s="96" t="s">
        <v>328</v>
      </c>
      <c r="F22" s="101" t="s">
        <v>177</v>
      </c>
      <c r="G22" s="94">
        <v>24</v>
      </c>
      <c r="H22" s="94" t="s">
        <v>47</v>
      </c>
      <c r="I22" s="94">
        <v>2023</v>
      </c>
      <c r="J22" s="94">
        <v>2023</v>
      </c>
      <c r="K22" s="16"/>
      <c r="L22" s="123" t="s">
        <v>47</v>
      </c>
      <c r="M22" s="16"/>
      <c r="N22" s="94" t="s">
        <v>47</v>
      </c>
      <c r="O22" s="94" t="s">
        <v>48</v>
      </c>
      <c r="P22" s="17" t="s">
        <v>49</v>
      </c>
      <c r="Q22" s="18" t="s">
        <v>178</v>
      </c>
      <c r="R22" s="17">
        <v>1</v>
      </c>
      <c r="S22" s="94" t="s">
        <v>47</v>
      </c>
      <c r="T22" s="94" t="s">
        <v>47</v>
      </c>
      <c r="U22" s="95">
        <v>400000</v>
      </c>
      <c r="V22" s="95">
        <v>1000000</v>
      </c>
      <c r="W22" s="95"/>
      <c r="X22" s="95">
        <f>SUM(U22:W22)</f>
        <v>1400000</v>
      </c>
      <c r="Y22" s="19"/>
      <c r="Z22" s="19"/>
      <c r="AA22" s="19"/>
      <c r="AB22" s="25"/>
      <c r="AC22" s="95">
        <v>71530.920060331817</v>
      </c>
      <c r="AD22" s="95">
        <v>80241.327300150821</v>
      </c>
      <c r="AE22" s="95">
        <v>126432.88084464555</v>
      </c>
      <c r="AF22" s="95">
        <v>29034.690799396682</v>
      </c>
      <c r="AG22" s="95">
        <v>105580.69381598794</v>
      </c>
      <c r="AH22" s="95">
        <v>54901.960784313735</v>
      </c>
      <c r="AI22" s="95">
        <v>82616.892911010553</v>
      </c>
      <c r="AJ22" s="95">
        <v>149660.63348416288</v>
      </c>
      <c r="AK22" s="95"/>
      <c r="AL22" s="95"/>
      <c r="AM22" s="95"/>
      <c r="AN22" s="95"/>
      <c r="AO22" s="95"/>
      <c r="AP22" s="20"/>
      <c r="AQ22" s="96" t="s">
        <v>179</v>
      </c>
      <c r="AR22" s="123" t="s">
        <v>50</v>
      </c>
      <c r="AV22" s="158" t="s">
        <v>762</v>
      </c>
      <c r="AW22" s="158">
        <f t="shared" si="0"/>
        <v>19</v>
      </c>
    </row>
    <row r="23" spans="1:49" ht="139.5" customHeight="1" x14ac:dyDescent="0.25">
      <c r="A23" s="298" t="s">
        <v>782</v>
      </c>
      <c r="B23" s="219" t="s">
        <v>1061</v>
      </c>
      <c r="C23" s="120" t="s">
        <v>43</v>
      </c>
      <c r="D23" s="113" t="s">
        <v>1364</v>
      </c>
      <c r="E23" s="96" t="s">
        <v>329</v>
      </c>
      <c r="F23" s="101" t="s">
        <v>99</v>
      </c>
      <c r="G23" s="94">
        <v>12</v>
      </c>
      <c r="H23" s="94" t="s">
        <v>47</v>
      </c>
      <c r="I23" s="94">
        <v>2023</v>
      </c>
      <c r="J23" s="94">
        <v>2023</v>
      </c>
      <c r="K23" s="94" t="s">
        <v>330</v>
      </c>
      <c r="L23" s="94" t="s">
        <v>55</v>
      </c>
      <c r="M23" s="94"/>
      <c r="N23" s="94" t="s">
        <v>45</v>
      </c>
      <c r="O23" s="94" t="s">
        <v>48</v>
      </c>
      <c r="P23" s="94" t="s">
        <v>56</v>
      </c>
      <c r="Q23" s="13" t="s">
        <v>331</v>
      </c>
      <c r="R23" s="12">
        <v>2</v>
      </c>
      <c r="S23" s="94" t="s">
        <v>47</v>
      </c>
      <c r="T23" s="94" t="s">
        <v>47</v>
      </c>
      <c r="U23" s="95">
        <v>1400000</v>
      </c>
      <c r="V23" s="95">
        <v>0</v>
      </c>
      <c r="W23" s="95">
        <v>0</v>
      </c>
      <c r="X23" s="95">
        <v>1400000</v>
      </c>
      <c r="Y23" s="14" t="s">
        <v>47</v>
      </c>
      <c r="Z23" s="14" t="s">
        <v>47</v>
      </c>
      <c r="AA23" s="31"/>
      <c r="AB23" s="14"/>
      <c r="AC23" s="95">
        <v>85000</v>
      </c>
      <c r="AD23" s="95">
        <v>360000</v>
      </c>
      <c r="AE23" s="95">
        <v>0</v>
      </c>
      <c r="AF23" s="95">
        <v>140000</v>
      </c>
      <c r="AG23" s="95">
        <v>0</v>
      </c>
      <c r="AH23" s="95">
        <v>95000</v>
      </c>
      <c r="AI23" s="95">
        <v>105000</v>
      </c>
      <c r="AJ23" s="95">
        <v>550000</v>
      </c>
      <c r="AK23" s="95"/>
      <c r="AL23" s="95"/>
      <c r="AM23" s="95"/>
      <c r="AN23" s="95"/>
      <c r="AO23" s="95"/>
      <c r="AP23" s="12"/>
      <c r="AQ23" s="96" t="s">
        <v>437</v>
      </c>
      <c r="AR23" s="12" t="s">
        <v>51</v>
      </c>
      <c r="AV23" s="158" t="s">
        <v>762</v>
      </c>
      <c r="AW23" s="158">
        <f t="shared" si="0"/>
        <v>20</v>
      </c>
    </row>
    <row r="24" spans="1:49" ht="139.5" customHeight="1" x14ac:dyDescent="0.25">
      <c r="A24" s="298" t="s">
        <v>783</v>
      </c>
      <c r="B24" s="218" t="s">
        <v>1062</v>
      </c>
      <c r="C24" s="120" t="s">
        <v>43</v>
      </c>
      <c r="D24" s="113" t="s">
        <v>1364</v>
      </c>
      <c r="E24" s="96" t="s">
        <v>332</v>
      </c>
      <c r="F24" s="101" t="s">
        <v>53</v>
      </c>
      <c r="G24" s="94">
        <v>12</v>
      </c>
      <c r="H24" s="94" t="s">
        <v>47</v>
      </c>
      <c r="I24" s="94">
        <v>2023</v>
      </c>
      <c r="J24" s="94">
        <v>2024</v>
      </c>
      <c r="K24" s="94" t="s">
        <v>333</v>
      </c>
      <c r="L24" s="94" t="s">
        <v>55</v>
      </c>
      <c r="M24" s="94"/>
      <c r="N24" s="94" t="s">
        <v>47</v>
      </c>
      <c r="O24" s="94" t="s">
        <v>48</v>
      </c>
      <c r="P24" s="12" t="s">
        <v>56</v>
      </c>
      <c r="Q24" s="13" t="s">
        <v>279</v>
      </c>
      <c r="R24" s="12">
        <v>3</v>
      </c>
      <c r="S24" s="94" t="s">
        <v>47</v>
      </c>
      <c r="T24" s="94" t="s">
        <v>47</v>
      </c>
      <c r="U24" s="95">
        <v>0</v>
      </c>
      <c r="V24" s="95">
        <v>1449000</v>
      </c>
      <c r="W24" s="95">
        <v>0</v>
      </c>
      <c r="X24" s="95">
        <v>1449000</v>
      </c>
      <c r="Y24" s="14" t="s">
        <v>47</v>
      </c>
      <c r="Z24" s="14" t="s">
        <v>47</v>
      </c>
      <c r="AA24" s="15">
        <v>226120</v>
      </c>
      <c r="AB24" s="14" t="s">
        <v>58</v>
      </c>
      <c r="AC24" s="95"/>
      <c r="AD24" s="95"/>
      <c r="AE24" s="95"/>
      <c r="AF24" s="95"/>
      <c r="AG24" s="95"/>
      <c r="AH24" s="95"/>
      <c r="AI24" s="95">
        <v>1449000</v>
      </c>
      <c r="AJ24" s="95"/>
      <c r="AK24" s="95"/>
      <c r="AL24" s="95"/>
      <c r="AM24" s="95"/>
      <c r="AN24" s="95"/>
      <c r="AO24" s="95"/>
      <c r="AP24" s="12"/>
      <c r="AQ24" s="96" t="s">
        <v>334</v>
      </c>
      <c r="AR24" s="94" t="s">
        <v>51</v>
      </c>
      <c r="AV24" s="158" t="s">
        <v>762</v>
      </c>
      <c r="AW24" s="158">
        <f t="shared" si="0"/>
        <v>21</v>
      </c>
    </row>
    <row r="25" spans="1:49" ht="139.5" customHeight="1" x14ac:dyDescent="0.25">
      <c r="A25" s="298" t="s">
        <v>784</v>
      </c>
      <c r="B25" s="220" t="s">
        <v>1063</v>
      </c>
      <c r="C25" s="120" t="s">
        <v>43</v>
      </c>
      <c r="D25" s="120" t="s">
        <v>1406</v>
      </c>
      <c r="E25" s="96" t="s">
        <v>335</v>
      </c>
      <c r="F25" s="101" t="s">
        <v>204</v>
      </c>
      <c r="G25" s="94">
        <v>36</v>
      </c>
      <c r="H25" s="94" t="s">
        <v>47</v>
      </c>
      <c r="I25" s="94">
        <v>2023</v>
      </c>
      <c r="J25" s="94">
        <v>2023</v>
      </c>
      <c r="K25" s="35"/>
      <c r="L25" s="94" t="s">
        <v>47</v>
      </c>
      <c r="M25" s="94"/>
      <c r="N25" s="94" t="s">
        <v>47</v>
      </c>
      <c r="O25" s="94" t="s">
        <v>48</v>
      </c>
      <c r="P25" s="12" t="s">
        <v>56</v>
      </c>
      <c r="Q25" s="36" t="s">
        <v>202</v>
      </c>
      <c r="R25" s="12">
        <v>2</v>
      </c>
      <c r="S25" s="94" t="s">
        <v>47</v>
      </c>
      <c r="T25" s="94" t="s">
        <v>47</v>
      </c>
      <c r="U25" s="95">
        <v>500000</v>
      </c>
      <c r="V25" s="95">
        <v>1555000</v>
      </c>
      <c r="W25" s="95">
        <v>500000</v>
      </c>
      <c r="X25" s="95">
        <v>1500000</v>
      </c>
      <c r="Y25" s="37"/>
      <c r="Z25" s="37"/>
      <c r="AA25" s="38">
        <v>226120</v>
      </c>
      <c r="AB25" s="37" t="s">
        <v>58</v>
      </c>
      <c r="AC25" s="95">
        <v>56000</v>
      </c>
      <c r="AD25" s="95">
        <v>56000</v>
      </c>
      <c r="AE25" s="95">
        <v>56000</v>
      </c>
      <c r="AF25" s="95">
        <v>56000</v>
      </c>
      <c r="AG25" s="95">
        <v>56000</v>
      </c>
      <c r="AH25" s="95">
        <v>56000</v>
      </c>
      <c r="AI25" s="95">
        <v>56000</v>
      </c>
      <c r="AJ25" s="95">
        <v>56000</v>
      </c>
      <c r="AK25" s="95">
        <v>56000</v>
      </c>
      <c r="AL25" s="95"/>
      <c r="AM25" s="95"/>
      <c r="AN25" s="95"/>
      <c r="AO25" s="95"/>
      <c r="AP25" s="24"/>
      <c r="AQ25" s="96"/>
      <c r="AR25" s="123" t="s">
        <v>50</v>
      </c>
      <c r="AS25" s="347"/>
      <c r="AT25" s="348"/>
      <c r="AV25" s="158" t="s">
        <v>762</v>
      </c>
      <c r="AW25" s="158" t="e">
        <f>#REF!+1</f>
        <v>#REF!</v>
      </c>
    </row>
    <row r="26" spans="1:49" ht="139.5" customHeight="1" x14ac:dyDescent="0.25">
      <c r="A26" s="298" t="s">
        <v>785</v>
      </c>
      <c r="B26" s="217" t="s">
        <v>1064</v>
      </c>
      <c r="C26" s="120" t="s">
        <v>43</v>
      </c>
      <c r="D26" s="120" t="s">
        <v>1406</v>
      </c>
      <c r="E26" s="96" t="s">
        <v>336</v>
      </c>
      <c r="F26" s="101" t="s">
        <v>195</v>
      </c>
      <c r="G26" s="94">
        <v>36</v>
      </c>
      <c r="H26" s="94" t="s">
        <v>47</v>
      </c>
      <c r="I26" s="94">
        <v>2023</v>
      </c>
      <c r="J26" s="94">
        <v>2023</v>
      </c>
      <c r="K26" s="21" t="s">
        <v>337</v>
      </c>
      <c r="L26" s="123" t="s">
        <v>47</v>
      </c>
      <c r="M26" s="123"/>
      <c r="N26" s="94" t="s">
        <v>47</v>
      </c>
      <c r="O26" s="94" t="s">
        <v>48</v>
      </c>
      <c r="P26" s="17" t="s">
        <v>49</v>
      </c>
      <c r="Q26" s="18" t="s">
        <v>178</v>
      </c>
      <c r="R26" s="17">
        <v>1</v>
      </c>
      <c r="S26" s="94" t="s">
        <v>45</v>
      </c>
      <c r="T26" s="94" t="s">
        <v>45</v>
      </c>
      <c r="U26" s="95">
        <v>800000</v>
      </c>
      <c r="V26" s="95">
        <v>2192106</v>
      </c>
      <c r="W26" s="95">
        <v>0</v>
      </c>
      <c r="X26" s="95">
        <f>SUM(U26:W26)</f>
        <v>2992106</v>
      </c>
      <c r="Y26" s="95"/>
      <c r="Z26" s="22"/>
      <c r="AA26" s="23">
        <v>226120</v>
      </c>
      <c r="AB26" s="22" t="s">
        <v>58</v>
      </c>
      <c r="AC26" s="95">
        <v>100000</v>
      </c>
      <c r="AD26" s="95">
        <v>100000</v>
      </c>
      <c r="AE26" s="95">
        <v>100000</v>
      </c>
      <c r="AF26" s="95">
        <v>50000</v>
      </c>
      <c r="AG26" s="95">
        <v>100000</v>
      </c>
      <c r="AH26" s="95">
        <v>50000</v>
      </c>
      <c r="AI26" s="95">
        <v>100000</v>
      </c>
      <c r="AJ26" s="95">
        <v>200000</v>
      </c>
      <c r="AK26" s="95"/>
      <c r="AL26" s="95"/>
      <c r="AM26" s="95"/>
      <c r="AN26" s="95"/>
      <c r="AO26" s="95"/>
      <c r="AP26" s="193" t="s">
        <v>45</v>
      </c>
      <c r="AQ26" s="96" t="s">
        <v>338</v>
      </c>
      <c r="AR26" s="17" t="s">
        <v>51</v>
      </c>
      <c r="AV26" s="158" t="s">
        <v>762</v>
      </c>
      <c r="AW26" s="158" t="e">
        <f t="shared" si="0"/>
        <v>#REF!</v>
      </c>
    </row>
    <row r="27" spans="1:49" ht="107.45" customHeight="1" x14ac:dyDescent="0.25">
      <c r="A27" s="298" t="s">
        <v>786</v>
      </c>
      <c r="B27" s="221" t="s">
        <v>1065</v>
      </c>
      <c r="C27" s="120" t="s">
        <v>43</v>
      </c>
      <c r="D27" s="113" t="s">
        <v>1364</v>
      </c>
      <c r="E27" s="96" t="s">
        <v>339</v>
      </c>
      <c r="F27" s="101" t="s">
        <v>226</v>
      </c>
      <c r="G27" s="94">
        <v>12</v>
      </c>
      <c r="H27" s="94" t="s">
        <v>47</v>
      </c>
      <c r="I27" s="94">
        <v>2023</v>
      </c>
      <c r="J27" s="94">
        <v>2024</v>
      </c>
      <c r="K27" s="94" t="s">
        <v>168</v>
      </c>
      <c r="L27" s="94" t="s">
        <v>47</v>
      </c>
      <c r="M27" s="94"/>
      <c r="N27" s="94" t="s">
        <v>47</v>
      </c>
      <c r="O27" s="94" t="s">
        <v>48</v>
      </c>
      <c r="P27" s="94" t="s">
        <v>56</v>
      </c>
      <c r="Q27" s="13" t="s">
        <v>279</v>
      </c>
      <c r="R27" s="12">
        <v>2</v>
      </c>
      <c r="S27" s="94" t="s">
        <v>47</v>
      </c>
      <c r="T27" s="94" t="s">
        <v>47</v>
      </c>
      <c r="U27" s="95">
        <v>0</v>
      </c>
      <c r="V27" s="95">
        <v>1555000</v>
      </c>
      <c r="W27" s="95">
        <v>0</v>
      </c>
      <c r="X27" s="95">
        <v>1555000</v>
      </c>
      <c r="Y27" s="14" t="s">
        <v>47</v>
      </c>
      <c r="Z27" s="14" t="s">
        <v>47</v>
      </c>
      <c r="AA27" s="15">
        <v>226120</v>
      </c>
      <c r="AB27" s="14" t="s">
        <v>58</v>
      </c>
      <c r="AC27" s="95"/>
      <c r="AD27" s="95">
        <v>1555000</v>
      </c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12"/>
      <c r="AQ27" s="96" t="s">
        <v>435</v>
      </c>
      <c r="AR27" s="12" t="s">
        <v>51</v>
      </c>
      <c r="AV27" s="158" t="s">
        <v>762</v>
      </c>
      <c r="AW27" s="158" t="e">
        <f t="shared" si="0"/>
        <v>#REF!</v>
      </c>
    </row>
    <row r="28" spans="1:49" ht="139.5" customHeight="1" x14ac:dyDescent="0.25">
      <c r="A28" s="298" t="s">
        <v>787</v>
      </c>
      <c r="B28" s="217" t="s">
        <v>1066</v>
      </c>
      <c r="C28" s="120" t="s">
        <v>43</v>
      </c>
      <c r="D28" s="120" t="s">
        <v>1192</v>
      </c>
      <c r="E28" s="96" t="s">
        <v>340</v>
      </c>
      <c r="F28" s="101" t="s">
        <v>341</v>
      </c>
      <c r="G28" s="94">
        <v>36</v>
      </c>
      <c r="H28" s="94" t="s">
        <v>47</v>
      </c>
      <c r="I28" s="94">
        <v>2023</v>
      </c>
      <c r="J28" s="94">
        <v>2023</v>
      </c>
      <c r="K28" s="94" t="s">
        <v>47</v>
      </c>
      <c r="L28" s="94" t="s">
        <v>47</v>
      </c>
      <c r="M28" s="96"/>
      <c r="N28" s="94" t="s">
        <v>47</v>
      </c>
      <c r="O28" s="94" t="s">
        <v>48</v>
      </c>
      <c r="P28" s="40" t="s">
        <v>49</v>
      </c>
      <c r="Q28" s="39" t="s">
        <v>140</v>
      </c>
      <c r="R28" s="40">
        <v>2</v>
      </c>
      <c r="S28" s="94" t="s">
        <v>45</v>
      </c>
      <c r="T28" s="94" t="s">
        <v>45</v>
      </c>
      <c r="U28" s="95">
        <v>160735</v>
      </c>
      <c r="V28" s="95">
        <v>642940</v>
      </c>
      <c r="W28" s="95">
        <v>1125145</v>
      </c>
      <c r="X28" s="95">
        <v>1928820</v>
      </c>
      <c r="Y28" s="94" t="s">
        <v>47</v>
      </c>
      <c r="Z28" s="94" t="s">
        <v>47</v>
      </c>
      <c r="AA28" s="94" t="s">
        <v>47</v>
      </c>
      <c r="AB28" s="94" t="s">
        <v>47</v>
      </c>
      <c r="AC28" s="95">
        <v>93500</v>
      </c>
      <c r="AD28" s="95">
        <v>93500</v>
      </c>
      <c r="AE28" s="95">
        <v>102000</v>
      </c>
      <c r="AF28" s="95">
        <v>20400</v>
      </c>
      <c r="AG28" s="95">
        <v>25840</v>
      </c>
      <c r="AH28" s="95">
        <v>23800</v>
      </c>
      <c r="AI28" s="95">
        <v>25500</v>
      </c>
      <c r="AJ28" s="95">
        <v>258400</v>
      </c>
      <c r="AK28" s="95"/>
      <c r="AL28" s="95"/>
      <c r="AM28" s="95"/>
      <c r="AN28" s="95"/>
      <c r="AO28" s="95"/>
      <c r="AP28" s="40" t="s">
        <v>45</v>
      </c>
      <c r="AQ28" s="96"/>
      <c r="AR28" s="123" t="s">
        <v>50</v>
      </c>
      <c r="AV28" s="158" t="s">
        <v>762</v>
      </c>
      <c r="AW28" s="158" t="e">
        <f t="shared" si="0"/>
        <v>#REF!</v>
      </c>
    </row>
    <row r="29" spans="1:49" ht="109.15" customHeight="1" x14ac:dyDescent="0.25">
      <c r="A29" s="298" t="s">
        <v>788</v>
      </c>
      <c r="B29" s="217" t="s">
        <v>1067</v>
      </c>
      <c r="C29" s="120" t="s">
        <v>43</v>
      </c>
      <c r="D29" s="120" t="s">
        <v>1406</v>
      </c>
      <c r="E29" s="96" t="s">
        <v>342</v>
      </c>
      <c r="F29" s="101" t="s">
        <v>195</v>
      </c>
      <c r="G29" s="94">
        <v>48</v>
      </c>
      <c r="H29" s="94" t="s">
        <v>47</v>
      </c>
      <c r="I29" s="94">
        <v>2023</v>
      </c>
      <c r="J29" s="94">
        <v>2023</v>
      </c>
      <c r="K29" s="21" t="s">
        <v>343</v>
      </c>
      <c r="L29" s="123" t="s">
        <v>47</v>
      </c>
      <c r="M29" s="123"/>
      <c r="N29" s="94" t="s">
        <v>47</v>
      </c>
      <c r="O29" s="94" t="s">
        <v>48</v>
      </c>
      <c r="P29" s="17" t="s">
        <v>49</v>
      </c>
      <c r="Q29" s="18" t="s">
        <v>178</v>
      </c>
      <c r="R29" s="17">
        <v>1</v>
      </c>
      <c r="S29" s="94" t="s">
        <v>45</v>
      </c>
      <c r="T29" s="94" t="s">
        <v>45</v>
      </c>
      <c r="U29" s="95">
        <v>800000</v>
      </c>
      <c r="V29" s="95">
        <v>800000</v>
      </c>
      <c r="W29" s="95">
        <v>382587.8</v>
      </c>
      <c r="X29" s="95">
        <v>1982587.8</v>
      </c>
      <c r="Y29" s="22"/>
      <c r="Z29" s="22"/>
      <c r="AA29" s="23">
        <v>226120</v>
      </c>
      <c r="AB29" s="22" t="s">
        <v>58</v>
      </c>
      <c r="AC29" s="95"/>
      <c r="AD29" s="95"/>
      <c r="AE29" s="95"/>
      <c r="AF29" s="95"/>
      <c r="AG29" s="95"/>
      <c r="AH29" s="95"/>
      <c r="AI29" s="95">
        <v>800000</v>
      </c>
      <c r="AJ29" s="95"/>
      <c r="AK29" s="95"/>
      <c r="AL29" s="95"/>
      <c r="AM29" s="95"/>
      <c r="AN29" s="95"/>
      <c r="AO29" s="95"/>
      <c r="AP29" s="193" t="s">
        <v>45</v>
      </c>
      <c r="AQ29" s="96" t="s">
        <v>344</v>
      </c>
      <c r="AR29" s="42" t="s">
        <v>51</v>
      </c>
      <c r="AV29" s="158" t="s">
        <v>762</v>
      </c>
      <c r="AW29" s="158" t="e">
        <f t="shared" si="0"/>
        <v>#REF!</v>
      </c>
    </row>
    <row r="30" spans="1:49" ht="106.9" customHeight="1" x14ac:dyDescent="0.25">
      <c r="A30" s="298" t="s">
        <v>789</v>
      </c>
      <c r="B30" s="219" t="s">
        <v>1068</v>
      </c>
      <c r="C30" s="120" t="s">
        <v>43</v>
      </c>
      <c r="D30" s="120" t="s">
        <v>1192</v>
      </c>
      <c r="E30" s="96" t="s">
        <v>345</v>
      </c>
      <c r="F30" s="101" t="s">
        <v>1614</v>
      </c>
      <c r="G30" s="94">
        <v>36</v>
      </c>
      <c r="H30" s="94" t="s">
        <v>47</v>
      </c>
      <c r="I30" s="94">
        <v>2023</v>
      </c>
      <c r="J30" s="94">
        <v>2023</v>
      </c>
      <c r="K30" s="94"/>
      <c r="L30" s="94" t="s">
        <v>47</v>
      </c>
      <c r="M30" s="94"/>
      <c r="N30" s="94" t="s">
        <v>45</v>
      </c>
      <c r="O30" s="94" t="s">
        <v>48</v>
      </c>
      <c r="P30" s="12" t="s">
        <v>56</v>
      </c>
      <c r="Q30" s="94" t="s">
        <v>136</v>
      </c>
      <c r="R30" s="12">
        <v>2</v>
      </c>
      <c r="S30" s="94" t="s">
        <v>47</v>
      </c>
      <c r="T30" s="94" t="s">
        <v>92</v>
      </c>
      <c r="U30" s="95">
        <v>685020</v>
      </c>
      <c r="V30" s="95">
        <v>684420</v>
      </c>
      <c r="W30" s="95">
        <v>684420</v>
      </c>
      <c r="X30" s="95">
        <v>2053860</v>
      </c>
      <c r="Y30" s="10">
        <v>0</v>
      </c>
      <c r="Z30" s="43"/>
      <c r="AA30" s="44"/>
      <c r="AB30" s="45"/>
      <c r="AC30" s="95"/>
      <c r="AD30" s="95"/>
      <c r="AE30" s="95"/>
      <c r="AF30" s="95"/>
      <c r="AG30" s="95"/>
      <c r="AH30" s="95"/>
      <c r="AI30" s="95"/>
      <c r="AJ30" s="95">
        <v>685020</v>
      </c>
      <c r="AK30" s="95"/>
      <c r="AL30" s="95"/>
      <c r="AM30" s="95"/>
      <c r="AN30" s="95"/>
      <c r="AO30" s="95"/>
      <c r="AP30" s="12"/>
      <c r="AQ30" s="96"/>
      <c r="AR30" s="123" t="s">
        <v>50</v>
      </c>
      <c r="AV30" s="158" t="s">
        <v>762</v>
      </c>
      <c r="AW30" s="158" t="e">
        <f t="shared" si="0"/>
        <v>#REF!</v>
      </c>
    </row>
    <row r="31" spans="1:49" ht="56.45" customHeight="1" x14ac:dyDescent="0.25">
      <c r="A31" s="298" t="s">
        <v>790</v>
      </c>
      <c r="B31" s="221" t="s">
        <v>1069</v>
      </c>
      <c r="C31" s="120" t="s">
        <v>43</v>
      </c>
      <c r="D31" s="113" t="s">
        <v>1364</v>
      </c>
      <c r="E31" s="96" t="s">
        <v>346</v>
      </c>
      <c r="F31" s="101" t="s">
        <v>53</v>
      </c>
      <c r="G31" s="94">
        <v>48</v>
      </c>
      <c r="H31" s="94" t="s">
        <v>47</v>
      </c>
      <c r="I31" s="94">
        <v>2023</v>
      </c>
      <c r="J31" s="94">
        <v>2024</v>
      </c>
      <c r="K31" s="94" t="s">
        <v>168</v>
      </c>
      <c r="L31" s="94" t="s">
        <v>47</v>
      </c>
      <c r="M31" s="96"/>
      <c r="N31" s="94" t="s">
        <v>45</v>
      </c>
      <c r="O31" s="94" t="s">
        <v>48</v>
      </c>
      <c r="P31" s="94" t="s">
        <v>56</v>
      </c>
      <c r="Q31" s="13" t="s">
        <v>124</v>
      </c>
      <c r="R31" s="12">
        <v>3</v>
      </c>
      <c r="S31" s="94" t="s">
        <v>47</v>
      </c>
      <c r="T31" s="94" t="s">
        <v>47</v>
      </c>
      <c r="U31" s="95">
        <v>0</v>
      </c>
      <c r="V31" s="95">
        <v>2192106</v>
      </c>
      <c r="W31" s="95">
        <v>0</v>
      </c>
      <c r="X31" s="95">
        <v>2192106</v>
      </c>
      <c r="Y31" s="14" t="s">
        <v>47</v>
      </c>
      <c r="Z31" s="14" t="s">
        <v>47</v>
      </c>
      <c r="AA31" s="46"/>
      <c r="AB31" s="14"/>
      <c r="AC31" s="95">
        <v>486000</v>
      </c>
      <c r="AD31" s="95">
        <v>175000</v>
      </c>
      <c r="AE31" s="95">
        <v>218000</v>
      </c>
      <c r="AF31" s="95">
        <v>63000</v>
      </c>
      <c r="AG31" s="95">
        <v>345000</v>
      </c>
      <c r="AH31" s="95">
        <v>186660</v>
      </c>
      <c r="AI31" s="95">
        <v>156000</v>
      </c>
      <c r="AJ31" s="95">
        <v>510000</v>
      </c>
      <c r="AK31" s="95"/>
      <c r="AL31" s="95"/>
      <c r="AM31" s="95"/>
      <c r="AN31" s="95"/>
      <c r="AO31" s="95"/>
      <c r="AP31" s="12"/>
      <c r="AQ31" s="96" t="s">
        <v>347</v>
      </c>
      <c r="AR31" s="47" t="s">
        <v>51</v>
      </c>
      <c r="AV31" s="158" t="s">
        <v>762</v>
      </c>
      <c r="AW31" s="158" t="e">
        <f t="shared" si="0"/>
        <v>#REF!</v>
      </c>
    </row>
    <row r="32" spans="1:49" ht="64.150000000000006" customHeight="1" x14ac:dyDescent="0.25">
      <c r="A32" s="298" t="s">
        <v>791</v>
      </c>
      <c r="B32" s="217" t="s">
        <v>1070</v>
      </c>
      <c r="C32" s="120" t="s">
        <v>43</v>
      </c>
      <c r="D32" s="120" t="s">
        <v>1192</v>
      </c>
      <c r="E32" s="96" t="s">
        <v>348</v>
      </c>
      <c r="F32" s="101" t="s">
        <v>1172</v>
      </c>
      <c r="G32" s="94">
        <v>48</v>
      </c>
      <c r="H32" s="94" t="s">
        <v>45</v>
      </c>
      <c r="I32" s="94">
        <v>2023</v>
      </c>
      <c r="J32" s="94">
        <v>2023</v>
      </c>
      <c r="K32" s="86" t="s">
        <v>46</v>
      </c>
      <c r="L32" s="86" t="s">
        <v>47</v>
      </c>
      <c r="M32" s="86" t="s">
        <v>46</v>
      </c>
      <c r="N32" s="94" t="s">
        <v>45</v>
      </c>
      <c r="O32" s="94" t="s">
        <v>48</v>
      </c>
      <c r="P32" s="48" t="s">
        <v>49</v>
      </c>
      <c r="Q32" s="86" t="s">
        <v>349</v>
      </c>
      <c r="R32" s="48">
        <v>1</v>
      </c>
      <c r="S32" s="94" t="s">
        <v>45</v>
      </c>
      <c r="T32" s="94" t="s">
        <v>45</v>
      </c>
      <c r="U32" s="95">
        <v>0</v>
      </c>
      <c r="V32" s="95">
        <v>347642.5199999999</v>
      </c>
      <c r="W32" s="95">
        <v>1969974.2799999998</v>
      </c>
      <c r="X32" s="95">
        <v>2317616.7999999998</v>
      </c>
      <c r="Y32" s="48" t="s">
        <v>47</v>
      </c>
      <c r="Z32" s="49"/>
      <c r="AA32" s="49" t="s">
        <v>47</v>
      </c>
      <c r="AB32" s="50"/>
      <c r="AC32" s="95">
        <v>36510.839999999997</v>
      </c>
      <c r="AD32" s="95">
        <v>33930.839999999997</v>
      </c>
      <c r="AE32" s="95">
        <v>34925.449999999997</v>
      </c>
      <c r="AF32" s="95">
        <v>32381.439999999999</v>
      </c>
      <c r="AG32" s="95">
        <v>33977.51</v>
      </c>
      <c r="AH32" s="95">
        <v>33072.269999999997</v>
      </c>
      <c r="AI32" s="95">
        <v>33969.879999999997</v>
      </c>
      <c r="AJ32" s="95">
        <v>45248.78</v>
      </c>
      <c r="AK32" s="95">
        <v>84904.01</v>
      </c>
      <c r="AL32" s="95">
        <v>43038.41</v>
      </c>
      <c r="AM32" s="95">
        <v>31975.66</v>
      </c>
      <c r="AN32" s="95">
        <v>13908.8</v>
      </c>
      <c r="AO32" s="95">
        <v>5679.47</v>
      </c>
      <c r="AP32" s="283" t="s">
        <v>45</v>
      </c>
      <c r="AQ32" s="96"/>
      <c r="AR32" s="123" t="s">
        <v>50</v>
      </c>
      <c r="AV32" s="158" t="s">
        <v>762</v>
      </c>
      <c r="AW32" s="158" t="e">
        <f t="shared" si="0"/>
        <v>#REF!</v>
      </c>
    </row>
    <row r="33" spans="1:49" ht="60.6" customHeight="1" x14ac:dyDescent="0.25">
      <c r="A33" s="298" t="s">
        <v>792</v>
      </c>
      <c r="B33" s="358"/>
      <c r="C33" s="120" t="s">
        <v>43</v>
      </c>
      <c r="D33" s="120" t="s">
        <v>1192</v>
      </c>
      <c r="E33" s="96" t="s">
        <v>350</v>
      </c>
      <c r="F33" s="101" t="s">
        <v>163</v>
      </c>
      <c r="G33" s="94">
        <v>36</v>
      </c>
      <c r="H33" s="94" t="s">
        <v>45</v>
      </c>
      <c r="I33" s="94">
        <v>2023</v>
      </c>
      <c r="J33" s="94">
        <v>2023</v>
      </c>
      <c r="K33" s="359"/>
      <c r="L33" s="94" t="s">
        <v>47</v>
      </c>
      <c r="M33" s="94"/>
      <c r="N33" s="94" t="s">
        <v>45</v>
      </c>
      <c r="O33" s="94" t="s">
        <v>48</v>
      </c>
      <c r="P33" s="12" t="s">
        <v>56</v>
      </c>
      <c r="Q33" s="360" t="s">
        <v>136</v>
      </c>
      <c r="R33" s="12">
        <v>2</v>
      </c>
      <c r="S33" s="94" t="s">
        <v>47</v>
      </c>
      <c r="T33" s="94" t="s">
        <v>47</v>
      </c>
      <c r="U33" s="84">
        <v>419301.5</v>
      </c>
      <c r="V33" s="84">
        <v>418701.5</v>
      </c>
      <c r="W33" s="84">
        <v>1472538.7688</v>
      </c>
      <c r="X33" s="84">
        <f>U33+V33+W33</f>
        <v>2310541.7687999997</v>
      </c>
      <c r="Y33" s="10">
        <v>0</v>
      </c>
      <c r="Z33" s="43"/>
      <c r="AA33" s="44"/>
      <c r="AB33" s="45"/>
      <c r="AC33" s="84">
        <f>V33/8</f>
        <v>52337.6875</v>
      </c>
      <c r="AD33" s="84">
        <f>AC33</f>
        <v>52337.6875</v>
      </c>
      <c r="AE33" s="84">
        <f t="shared" ref="AE33:AG33" si="1">AD33</f>
        <v>52337.6875</v>
      </c>
      <c r="AF33" s="84">
        <f t="shared" si="1"/>
        <v>52337.6875</v>
      </c>
      <c r="AG33" s="84">
        <f t="shared" si="1"/>
        <v>52337.6875</v>
      </c>
      <c r="AH33" s="84">
        <f>AG33</f>
        <v>52337.6875</v>
      </c>
      <c r="AI33" s="84">
        <f t="shared" ref="AI33:AJ33" si="2">AH33</f>
        <v>52337.6875</v>
      </c>
      <c r="AJ33" s="84">
        <f t="shared" si="2"/>
        <v>52337.6875</v>
      </c>
      <c r="AK33" s="95"/>
      <c r="AL33" s="95"/>
      <c r="AM33" s="95"/>
      <c r="AN33" s="95"/>
      <c r="AO33" s="95"/>
      <c r="AP33" s="12" t="s">
        <v>45</v>
      </c>
      <c r="AQ33" s="96"/>
      <c r="AR33" s="123" t="s">
        <v>50</v>
      </c>
      <c r="AV33" s="158" t="s">
        <v>762</v>
      </c>
      <c r="AW33" s="158" t="e">
        <f t="shared" si="0"/>
        <v>#REF!</v>
      </c>
    </row>
    <row r="34" spans="1:49" ht="102.6" customHeight="1" x14ac:dyDescent="0.25">
      <c r="A34" s="298" t="s">
        <v>793</v>
      </c>
      <c r="B34" s="217" t="s">
        <v>1071</v>
      </c>
      <c r="C34" s="120" t="s">
        <v>43</v>
      </c>
      <c r="D34" s="120" t="s">
        <v>1192</v>
      </c>
      <c r="E34" s="96" t="s">
        <v>1245</v>
      </c>
      <c r="F34" s="101" t="s">
        <v>521</v>
      </c>
      <c r="G34" s="94">
        <v>60</v>
      </c>
      <c r="H34" s="94" t="s">
        <v>45</v>
      </c>
      <c r="I34" s="94">
        <v>2023</v>
      </c>
      <c r="J34" s="94">
        <v>2024</v>
      </c>
      <c r="K34" s="39"/>
      <c r="L34" s="39" t="s">
        <v>47</v>
      </c>
      <c r="M34" s="39"/>
      <c r="N34" s="94" t="s">
        <v>47</v>
      </c>
      <c r="O34" s="94" t="s">
        <v>48</v>
      </c>
      <c r="P34" s="39" t="s">
        <v>49</v>
      </c>
      <c r="Q34" s="39" t="s">
        <v>351</v>
      </c>
      <c r="R34" s="40">
        <v>2</v>
      </c>
      <c r="S34" s="94" t="s">
        <v>47</v>
      </c>
      <c r="T34" s="94" t="s">
        <v>47</v>
      </c>
      <c r="U34" s="95">
        <v>0</v>
      </c>
      <c r="V34" s="95">
        <v>294167.95</v>
      </c>
      <c r="W34" s="95">
        <v>1176671.81</v>
      </c>
      <c r="X34" s="95">
        <f>V34+W34</f>
        <v>1470839.76</v>
      </c>
      <c r="Y34" s="104">
        <v>0</v>
      </c>
      <c r="Z34" s="103" t="s">
        <v>47</v>
      </c>
      <c r="AA34" s="39"/>
      <c r="AB34" s="39"/>
      <c r="AC34" s="89">
        <v>294167.95</v>
      </c>
      <c r="AD34" s="89"/>
      <c r="AE34" s="89"/>
      <c r="AF34" s="89"/>
      <c r="AG34" s="89"/>
      <c r="AH34" s="89"/>
      <c r="AI34" s="89"/>
      <c r="AJ34" s="89"/>
      <c r="AK34" s="39"/>
      <c r="AL34" s="94"/>
      <c r="AM34" s="123"/>
      <c r="AN34" s="95"/>
      <c r="AO34" s="95"/>
      <c r="AP34" s="52"/>
      <c r="AQ34" s="94" t="s">
        <v>1246</v>
      </c>
      <c r="AR34" s="123" t="s">
        <v>50</v>
      </c>
      <c r="AV34" s="158" t="s">
        <v>762</v>
      </c>
      <c r="AW34" s="158" t="e">
        <f t="shared" si="0"/>
        <v>#REF!</v>
      </c>
    </row>
    <row r="35" spans="1:49" ht="139.5" customHeight="1" x14ac:dyDescent="0.25">
      <c r="A35" s="298" t="s">
        <v>794</v>
      </c>
      <c r="B35" s="221" t="s">
        <v>1072</v>
      </c>
      <c r="C35" s="120">
        <v>3990570925</v>
      </c>
      <c r="D35" s="113" t="s">
        <v>1364</v>
      </c>
      <c r="E35" s="96" t="s">
        <v>352</v>
      </c>
      <c r="F35" s="101" t="s">
        <v>53</v>
      </c>
      <c r="G35" s="94">
        <v>12</v>
      </c>
      <c r="H35" s="94" t="s">
        <v>47</v>
      </c>
      <c r="I35" s="94">
        <v>2023</v>
      </c>
      <c r="J35" s="94">
        <v>2023</v>
      </c>
      <c r="K35" s="94" t="s">
        <v>353</v>
      </c>
      <c r="L35" s="94" t="s">
        <v>55</v>
      </c>
      <c r="M35" s="94"/>
      <c r="N35" s="94" t="s">
        <v>47</v>
      </c>
      <c r="O35" s="94" t="s">
        <v>48</v>
      </c>
      <c r="P35" s="12" t="s">
        <v>56</v>
      </c>
      <c r="Q35" s="13" t="s">
        <v>354</v>
      </c>
      <c r="R35" s="12">
        <v>3</v>
      </c>
      <c r="S35" s="94" t="s">
        <v>47</v>
      </c>
      <c r="T35" s="94" t="s">
        <v>47</v>
      </c>
      <c r="U35" s="95">
        <v>2500000</v>
      </c>
      <c r="V35" s="95">
        <v>0</v>
      </c>
      <c r="W35" s="95">
        <v>0</v>
      </c>
      <c r="X35" s="95">
        <v>2500000</v>
      </c>
      <c r="Y35" s="14" t="s">
        <v>47</v>
      </c>
      <c r="Z35" s="14" t="s">
        <v>47</v>
      </c>
      <c r="AA35" s="15">
        <v>226120</v>
      </c>
      <c r="AB35" s="14" t="s">
        <v>58</v>
      </c>
      <c r="AC35" s="95"/>
      <c r="AD35" s="95"/>
      <c r="AE35" s="95"/>
      <c r="AF35" s="95">
        <v>2500000</v>
      </c>
      <c r="AG35" s="95"/>
      <c r="AH35" s="95"/>
      <c r="AI35" s="95"/>
      <c r="AJ35" s="95"/>
      <c r="AK35" s="95"/>
      <c r="AL35" s="95"/>
      <c r="AM35" s="95"/>
      <c r="AN35" s="95"/>
      <c r="AO35" s="95"/>
      <c r="AP35" s="12"/>
      <c r="AQ35" s="96" t="s">
        <v>355</v>
      </c>
      <c r="AR35" s="94" t="s">
        <v>51</v>
      </c>
      <c r="AV35" s="158" t="s">
        <v>762</v>
      </c>
      <c r="AW35" s="158" t="e">
        <f t="shared" si="0"/>
        <v>#REF!</v>
      </c>
    </row>
    <row r="36" spans="1:49" ht="139.5" customHeight="1" x14ac:dyDescent="0.25">
      <c r="A36" s="298" t="s">
        <v>795</v>
      </c>
      <c r="B36" s="217" t="s">
        <v>1073</v>
      </c>
      <c r="C36" s="120" t="s">
        <v>43</v>
      </c>
      <c r="D36" s="120" t="s">
        <v>1406</v>
      </c>
      <c r="E36" s="96" t="s">
        <v>358</v>
      </c>
      <c r="F36" s="101" t="s">
        <v>195</v>
      </c>
      <c r="G36" s="94">
        <v>48</v>
      </c>
      <c r="H36" s="94" t="s">
        <v>47</v>
      </c>
      <c r="I36" s="94">
        <v>2023</v>
      </c>
      <c r="J36" s="94">
        <v>2023</v>
      </c>
      <c r="K36" s="21" t="s">
        <v>359</v>
      </c>
      <c r="L36" s="123" t="s">
        <v>47</v>
      </c>
      <c r="M36" s="123"/>
      <c r="N36" s="94" t="s">
        <v>47</v>
      </c>
      <c r="O36" s="94" t="s">
        <v>48</v>
      </c>
      <c r="P36" s="17" t="s">
        <v>49</v>
      </c>
      <c r="Q36" s="18" t="s">
        <v>178</v>
      </c>
      <c r="R36" s="17">
        <v>1</v>
      </c>
      <c r="S36" s="94" t="s">
        <v>45</v>
      </c>
      <c r="T36" s="94" t="s">
        <v>45</v>
      </c>
      <c r="U36" s="95">
        <v>1000000</v>
      </c>
      <c r="V36" s="95">
        <v>1000000</v>
      </c>
      <c r="W36" s="95">
        <v>596910.78</v>
      </c>
      <c r="X36" s="95">
        <v>2596910.7799999998</v>
      </c>
      <c r="Y36" s="22"/>
      <c r="Z36" s="22"/>
      <c r="AA36" s="23">
        <v>226120</v>
      </c>
      <c r="AB36" s="22" t="s">
        <v>58</v>
      </c>
      <c r="AC36" s="95"/>
      <c r="AD36" s="95"/>
      <c r="AE36" s="95"/>
      <c r="AF36" s="95"/>
      <c r="AG36" s="95"/>
      <c r="AH36" s="95">
        <v>1000000</v>
      </c>
      <c r="AI36" s="95"/>
      <c r="AJ36" s="95"/>
      <c r="AK36" s="95"/>
      <c r="AL36" s="95"/>
      <c r="AM36" s="95"/>
      <c r="AN36" s="95"/>
      <c r="AO36" s="95"/>
      <c r="AP36" s="193" t="s">
        <v>45</v>
      </c>
      <c r="AQ36" s="96" t="s">
        <v>344</v>
      </c>
      <c r="AR36" s="39" t="s">
        <v>51</v>
      </c>
      <c r="AV36" s="158" t="s">
        <v>762</v>
      </c>
      <c r="AW36" s="158" t="e">
        <f t="shared" si="0"/>
        <v>#REF!</v>
      </c>
    </row>
    <row r="37" spans="1:49" ht="139.5" customHeight="1" x14ac:dyDescent="0.25">
      <c r="A37" s="298" t="s">
        <v>796</v>
      </c>
      <c r="B37" s="217" t="s">
        <v>1074</v>
      </c>
      <c r="C37" s="120" t="s">
        <v>43</v>
      </c>
      <c r="D37" s="120" t="s">
        <v>1406</v>
      </c>
      <c r="E37" s="96" t="s">
        <v>361</v>
      </c>
      <c r="F37" s="101" t="s">
        <v>195</v>
      </c>
      <c r="G37" s="94">
        <v>48</v>
      </c>
      <c r="H37" s="94" t="s">
        <v>47</v>
      </c>
      <c r="I37" s="94">
        <v>2023</v>
      </c>
      <c r="J37" s="94">
        <v>2023</v>
      </c>
      <c r="K37" s="21" t="s">
        <v>362</v>
      </c>
      <c r="L37" s="123" t="s">
        <v>47</v>
      </c>
      <c r="M37" s="123"/>
      <c r="N37" s="94" t="s">
        <v>47</v>
      </c>
      <c r="O37" s="94" t="s">
        <v>48</v>
      </c>
      <c r="P37" s="17" t="s">
        <v>49</v>
      </c>
      <c r="Q37" s="18" t="s">
        <v>178</v>
      </c>
      <c r="R37" s="17">
        <v>1</v>
      </c>
      <c r="S37" s="94" t="s">
        <v>45</v>
      </c>
      <c r="T37" s="94" t="s">
        <v>45</v>
      </c>
      <c r="U37" s="95">
        <v>1200000</v>
      </c>
      <c r="V37" s="95">
        <v>1200000</v>
      </c>
      <c r="W37" s="95">
        <v>406339.07</v>
      </c>
      <c r="X37" s="95">
        <v>2806339.07</v>
      </c>
      <c r="Y37" s="22"/>
      <c r="Z37" s="22"/>
      <c r="AA37" s="23">
        <v>226120</v>
      </c>
      <c r="AB37" s="22" t="s">
        <v>58</v>
      </c>
      <c r="AC37" s="95"/>
      <c r="AD37" s="95">
        <v>1200000</v>
      </c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193" t="s">
        <v>45</v>
      </c>
      <c r="AQ37" s="96" t="s">
        <v>344</v>
      </c>
      <c r="AR37" s="42" t="s">
        <v>51</v>
      </c>
      <c r="AV37" s="158" t="s">
        <v>762</v>
      </c>
      <c r="AW37" s="158" t="e">
        <f t="shared" si="0"/>
        <v>#REF!</v>
      </c>
    </row>
    <row r="38" spans="1:49" ht="139.5" customHeight="1" x14ac:dyDescent="0.25">
      <c r="A38" s="298" t="s">
        <v>797</v>
      </c>
      <c r="B38" s="219" t="s">
        <v>1075</v>
      </c>
      <c r="C38" s="120" t="s">
        <v>43</v>
      </c>
      <c r="D38" s="113" t="s">
        <v>1364</v>
      </c>
      <c r="E38" s="96" t="s">
        <v>363</v>
      </c>
      <c r="F38" s="101" t="s">
        <v>430</v>
      </c>
      <c r="G38" s="94">
        <v>48</v>
      </c>
      <c r="H38" s="94" t="s">
        <v>47</v>
      </c>
      <c r="I38" s="94">
        <v>2023</v>
      </c>
      <c r="J38" s="94">
        <v>2023</v>
      </c>
      <c r="K38" s="94"/>
      <c r="L38" s="94" t="s">
        <v>47</v>
      </c>
      <c r="M38" s="94"/>
      <c r="N38" s="94" t="s">
        <v>45</v>
      </c>
      <c r="O38" s="94" t="s">
        <v>48</v>
      </c>
      <c r="P38" s="12" t="s">
        <v>56</v>
      </c>
      <c r="Q38" s="13" t="s">
        <v>124</v>
      </c>
      <c r="R38" s="12">
        <v>3</v>
      </c>
      <c r="S38" s="94" t="s">
        <v>47</v>
      </c>
      <c r="T38" s="94" t="s">
        <v>47</v>
      </c>
      <c r="U38" s="95">
        <v>800000</v>
      </c>
      <c r="V38" s="95">
        <v>2400000</v>
      </c>
      <c r="W38" s="95">
        <v>0</v>
      </c>
      <c r="X38" s="95">
        <v>3200000</v>
      </c>
      <c r="Y38" s="14" t="s">
        <v>47</v>
      </c>
      <c r="Z38" s="14" t="s">
        <v>47</v>
      </c>
      <c r="AA38" s="31"/>
      <c r="AB38" s="14"/>
      <c r="AC38" s="95">
        <v>450000</v>
      </c>
      <c r="AD38" s="95">
        <v>250000</v>
      </c>
      <c r="AE38" s="95">
        <v>250000</v>
      </c>
      <c r="AF38" s="95">
        <v>0</v>
      </c>
      <c r="AG38" s="95">
        <v>450000</v>
      </c>
      <c r="AH38" s="95">
        <v>450000</v>
      </c>
      <c r="AI38" s="95">
        <v>250000</v>
      </c>
      <c r="AJ38" s="95">
        <v>950000</v>
      </c>
      <c r="AK38" s="95"/>
      <c r="AL38" s="95"/>
      <c r="AM38" s="95"/>
      <c r="AN38" s="95"/>
      <c r="AO38" s="95"/>
      <c r="AP38" s="12"/>
      <c r="AQ38" s="96" t="s">
        <v>364</v>
      </c>
      <c r="AR38" s="123" t="s">
        <v>50</v>
      </c>
      <c r="AV38" s="158" t="s">
        <v>762</v>
      </c>
      <c r="AW38" s="158" t="e">
        <f t="shared" si="0"/>
        <v>#REF!</v>
      </c>
    </row>
    <row r="39" spans="1:49" ht="96" customHeight="1" x14ac:dyDescent="0.25">
      <c r="A39" s="298" t="s">
        <v>798</v>
      </c>
      <c r="B39" s="219" t="s">
        <v>1076</v>
      </c>
      <c r="C39" s="120" t="s">
        <v>43</v>
      </c>
      <c r="D39" s="113" t="s">
        <v>1364</v>
      </c>
      <c r="E39" s="96" t="s">
        <v>436</v>
      </c>
      <c r="F39" s="101" t="s">
        <v>254</v>
      </c>
      <c r="G39" s="94">
        <v>12</v>
      </c>
      <c r="H39" s="94" t="s">
        <v>47</v>
      </c>
      <c r="I39" s="94">
        <v>2023</v>
      </c>
      <c r="J39" s="94">
        <v>2024</v>
      </c>
      <c r="K39" s="94" t="s">
        <v>168</v>
      </c>
      <c r="L39" s="94" t="s">
        <v>55</v>
      </c>
      <c r="M39" s="94"/>
      <c r="N39" s="94" t="s">
        <v>47</v>
      </c>
      <c r="O39" s="94" t="s">
        <v>48</v>
      </c>
      <c r="P39" s="12" t="s">
        <v>56</v>
      </c>
      <c r="Q39" s="13" t="s">
        <v>104</v>
      </c>
      <c r="R39" s="12">
        <v>1</v>
      </c>
      <c r="S39" s="94" t="s">
        <v>47</v>
      </c>
      <c r="T39" s="94" t="s">
        <v>47</v>
      </c>
      <c r="U39" s="95">
        <v>0</v>
      </c>
      <c r="V39" s="95">
        <v>1680500</v>
      </c>
      <c r="W39" s="95">
        <v>0</v>
      </c>
      <c r="X39" s="95">
        <v>1680500</v>
      </c>
      <c r="Y39" s="14" t="s">
        <v>47</v>
      </c>
      <c r="Z39" s="14" t="s">
        <v>47</v>
      </c>
      <c r="AA39" s="15">
        <v>226120</v>
      </c>
      <c r="AB39" s="14" t="s">
        <v>58</v>
      </c>
      <c r="AC39" s="95">
        <v>672200</v>
      </c>
      <c r="AD39" s="95">
        <v>0</v>
      </c>
      <c r="AE39" s="95">
        <v>336100</v>
      </c>
      <c r="AF39" s="95">
        <v>0</v>
      </c>
      <c r="AG39" s="95">
        <v>0</v>
      </c>
      <c r="AH39" s="95">
        <v>336100</v>
      </c>
      <c r="AI39" s="95">
        <v>336100</v>
      </c>
      <c r="AJ39" s="95">
        <v>0</v>
      </c>
      <c r="AK39" s="95"/>
      <c r="AL39" s="95"/>
      <c r="AM39" s="95"/>
      <c r="AN39" s="95"/>
      <c r="AO39" s="95"/>
      <c r="AP39" s="14" t="s">
        <v>45</v>
      </c>
      <c r="AQ39" s="96" t="s">
        <v>519</v>
      </c>
      <c r="AR39" s="94" t="s">
        <v>51</v>
      </c>
      <c r="AV39" s="158" t="s">
        <v>762</v>
      </c>
      <c r="AW39" s="158" t="e">
        <f t="shared" si="0"/>
        <v>#REF!</v>
      </c>
    </row>
    <row r="40" spans="1:49" ht="139.5" customHeight="1" x14ac:dyDescent="0.25">
      <c r="A40" s="298" t="s">
        <v>799</v>
      </c>
      <c r="B40" s="219" t="s">
        <v>1077</v>
      </c>
      <c r="C40" s="120" t="s">
        <v>43</v>
      </c>
      <c r="D40" s="120" t="s">
        <v>1406</v>
      </c>
      <c r="E40" s="96" t="s">
        <v>365</v>
      </c>
      <c r="F40" s="101" t="s">
        <v>1342</v>
      </c>
      <c r="G40" s="94">
        <v>36</v>
      </c>
      <c r="H40" s="94" t="s">
        <v>47</v>
      </c>
      <c r="I40" s="94">
        <v>2023</v>
      </c>
      <c r="J40" s="94">
        <v>2023</v>
      </c>
      <c r="K40" s="35"/>
      <c r="L40" s="94" t="s">
        <v>47</v>
      </c>
      <c r="M40" s="94"/>
      <c r="N40" s="94" t="s">
        <v>47</v>
      </c>
      <c r="O40" s="94" t="s">
        <v>48</v>
      </c>
      <c r="P40" s="12" t="s">
        <v>56</v>
      </c>
      <c r="Q40" s="36" t="s">
        <v>202</v>
      </c>
      <c r="R40" s="12">
        <v>2</v>
      </c>
      <c r="S40" s="94" t="s">
        <v>47</v>
      </c>
      <c r="T40" s="94" t="s">
        <v>47</v>
      </c>
      <c r="U40" s="95">
        <v>1200000</v>
      </c>
      <c r="V40" s="95">
        <v>1500000</v>
      </c>
      <c r="W40" s="95">
        <v>2152000</v>
      </c>
      <c r="X40" s="95">
        <f>SUM(U40:W40)</f>
        <v>4852000</v>
      </c>
      <c r="Y40" s="37"/>
      <c r="Z40" s="37"/>
      <c r="AA40" s="38">
        <v>226120</v>
      </c>
      <c r="AB40" s="53" t="s">
        <v>58</v>
      </c>
      <c r="AC40" s="95">
        <v>300000</v>
      </c>
      <c r="AD40" s="95">
        <v>100000</v>
      </c>
      <c r="AE40" s="95">
        <v>100000</v>
      </c>
      <c r="AF40" s="95">
        <v>100000</v>
      </c>
      <c r="AG40" s="95">
        <v>100000</v>
      </c>
      <c r="AH40" s="95">
        <v>100000</v>
      </c>
      <c r="AI40" s="95">
        <v>100000</v>
      </c>
      <c r="AJ40" s="95">
        <v>300000</v>
      </c>
      <c r="AK40" s="95"/>
      <c r="AL40" s="95"/>
      <c r="AM40" s="95"/>
      <c r="AN40" s="95"/>
      <c r="AO40" s="95"/>
      <c r="AP40" s="12"/>
      <c r="AQ40" s="96" t="s">
        <v>179</v>
      </c>
      <c r="AR40" s="123" t="s">
        <v>50</v>
      </c>
      <c r="AV40" s="158" t="s">
        <v>762</v>
      </c>
      <c r="AW40" s="158" t="e">
        <f t="shared" si="0"/>
        <v>#REF!</v>
      </c>
    </row>
    <row r="41" spans="1:49" ht="139.5" customHeight="1" x14ac:dyDescent="0.25">
      <c r="A41" s="298" t="s">
        <v>800</v>
      </c>
      <c r="B41" s="219" t="s">
        <v>1078</v>
      </c>
      <c r="C41" s="120" t="s">
        <v>43</v>
      </c>
      <c r="D41" s="120" t="s">
        <v>1192</v>
      </c>
      <c r="E41" s="96" t="s">
        <v>366</v>
      </c>
      <c r="F41" s="101" t="s">
        <v>408</v>
      </c>
      <c r="G41" s="94">
        <v>48</v>
      </c>
      <c r="H41" s="94" t="s">
        <v>45</v>
      </c>
      <c r="I41" s="94">
        <v>2023</v>
      </c>
      <c r="J41" s="94">
        <v>2024</v>
      </c>
      <c r="K41" s="86" t="s">
        <v>46</v>
      </c>
      <c r="L41" s="86" t="s">
        <v>47</v>
      </c>
      <c r="M41" s="86" t="s">
        <v>46</v>
      </c>
      <c r="N41" s="94" t="s">
        <v>45</v>
      </c>
      <c r="O41" s="94" t="s">
        <v>48</v>
      </c>
      <c r="P41" s="48" t="s">
        <v>49</v>
      </c>
      <c r="Q41" s="54" t="s">
        <v>367</v>
      </c>
      <c r="R41" s="48">
        <v>1</v>
      </c>
      <c r="S41" s="94" t="s">
        <v>45</v>
      </c>
      <c r="T41" s="94" t="s">
        <v>45</v>
      </c>
      <c r="U41" s="95">
        <v>1000001</v>
      </c>
      <c r="V41" s="95">
        <v>1000001</v>
      </c>
      <c r="W41" s="95">
        <v>2000002</v>
      </c>
      <c r="X41" s="95">
        <v>4000004</v>
      </c>
      <c r="Y41" s="48" t="s">
        <v>47</v>
      </c>
      <c r="Z41" s="49"/>
      <c r="AA41" s="49" t="s">
        <v>47</v>
      </c>
      <c r="AB41" s="50"/>
      <c r="AC41" s="95">
        <v>200623.82</v>
      </c>
      <c r="AD41" s="95">
        <v>99621.99</v>
      </c>
      <c r="AE41" s="95">
        <v>92520.2</v>
      </c>
      <c r="AF41" s="95">
        <v>34461.57</v>
      </c>
      <c r="AG41" s="95">
        <v>95986.559999999998</v>
      </c>
      <c r="AH41" s="95">
        <v>58361.32</v>
      </c>
      <c r="AI41" s="95">
        <v>74919.289999999994</v>
      </c>
      <c r="AJ41" s="95">
        <v>343506.25</v>
      </c>
      <c r="AK41" s="95"/>
      <c r="AL41" s="95"/>
      <c r="AM41" s="95"/>
      <c r="AN41" s="95"/>
      <c r="AO41" s="95"/>
      <c r="AP41" s="48"/>
      <c r="AQ41" s="96"/>
      <c r="AR41" s="123" t="s">
        <v>50</v>
      </c>
      <c r="AV41" s="158" t="s">
        <v>762</v>
      </c>
      <c r="AW41" s="158" t="e">
        <f t="shared" si="0"/>
        <v>#REF!</v>
      </c>
    </row>
    <row r="42" spans="1:49" ht="120" customHeight="1" x14ac:dyDescent="0.25">
      <c r="A42" s="298" t="s">
        <v>801</v>
      </c>
      <c r="B42" s="219" t="s">
        <v>1079</v>
      </c>
      <c r="C42" s="120" t="s">
        <v>43</v>
      </c>
      <c r="D42" s="120" t="s">
        <v>1406</v>
      </c>
      <c r="E42" s="96" t="s">
        <v>368</v>
      </c>
      <c r="F42" s="101" t="s">
        <v>195</v>
      </c>
      <c r="G42" s="94">
        <v>48</v>
      </c>
      <c r="H42" s="94" t="s">
        <v>47</v>
      </c>
      <c r="I42" s="94">
        <v>2023</v>
      </c>
      <c r="J42" s="94">
        <v>2023</v>
      </c>
      <c r="K42" s="21" t="s">
        <v>369</v>
      </c>
      <c r="L42" s="123" t="s">
        <v>47</v>
      </c>
      <c r="M42" s="123"/>
      <c r="N42" s="94" t="s">
        <v>47</v>
      </c>
      <c r="O42" s="94" t="s">
        <v>48</v>
      </c>
      <c r="P42" s="17" t="s">
        <v>49</v>
      </c>
      <c r="Q42" s="18" t="s">
        <v>178</v>
      </c>
      <c r="R42" s="17">
        <v>1</v>
      </c>
      <c r="S42" s="94" t="s">
        <v>45</v>
      </c>
      <c r="T42" s="94" t="s">
        <v>45</v>
      </c>
      <c r="U42" s="95">
        <v>1500000</v>
      </c>
      <c r="V42" s="95">
        <v>1500000</v>
      </c>
      <c r="W42" s="95">
        <v>1118756.3400000001</v>
      </c>
      <c r="X42" s="95">
        <v>4118756.34</v>
      </c>
      <c r="Y42" s="22"/>
      <c r="Z42" s="22"/>
      <c r="AA42" s="23">
        <v>226120</v>
      </c>
      <c r="AB42" s="22" t="s">
        <v>58</v>
      </c>
      <c r="AC42" s="95"/>
      <c r="AD42" s="95"/>
      <c r="AE42" s="95"/>
      <c r="AF42" s="95"/>
      <c r="AG42" s="95">
        <v>1500000</v>
      </c>
      <c r="AH42" s="95"/>
      <c r="AI42" s="95"/>
      <c r="AJ42" s="95"/>
      <c r="AK42" s="95"/>
      <c r="AL42" s="95"/>
      <c r="AM42" s="95"/>
      <c r="AN42" s="95"/>
      <c r="AO42" s="95"/>
      <c r="AP42" s="193" t="s">
        <v>45</v>
      </c>
      <c r="AQ42" s="96" t="s">
        <v>344</v>
      </c>
      <c r="AR42" s="42" t="s">
        <v>51</v>
      </c>
      <c r="AV42" s="158" t="s">
        <v>762</v>
      </c>
      <c r="AW42" s="158" t="e">
        <f t="shared" si="0"/>
        <v>#REF!</v>
      </c>
    </row>
    <row r="43" spans="1:49" ht="107.25" customHeight="1" x14ac:dyDescent="0.25">
      <c r="A43" s="298" t="s">
        <v>802</v>
      </c>
      <c r="B43" s="219" t="s">
        <v>1080</v>
      </c>
      <c r="C43" s="120" t="s">
        <v>43</v>
      </c>
      <c r="D43" s="120" t="s">
        <v>1192</v>
      </c>
      <c r="E43" s="96" t="s">
        <v>370</v>
      </c>
      <c r="F43" s="101" t="s">
        <v>256</v>
      </c>
      <c r="G43" s="94">
        <v>36</v>
      </c>
      <c r="H43" s="94" t="s">
        <v>45</v>
      </c>
      <c r="I43" s="94">
        <v>2023</v>
      </c>
      <c r="J43" s="94">
        <v>2023</v>
      </c>
      <c r="K43" s="39"/>
      <c r="L43" s="39" t="s">
        <v>47</v>
      </c>
      <c r="M43" s="39"/>
      <c r="N43" s="94" t="s">
        <v>47</v>
      </c>
      <c r="O43" s="94" t="s">
        <v>48</v>
      </c>
      <c r="P43" s="39" t="s">
        <v>49</v>
      </c>
      <c r="Q43" s="39" t="s">
        <v>257</v>
      </c>
      <c r="R43" s="40">
        <v>2</v>
      </c>
      <c r="S43" s="94" t="s">
        <v>45</v>
      </c>
      <c r="T43" s="94" t="s">
        <v>47</v>
      </c>
      <c r="U43" s="95">
        <v>500000</v>
      </c>
      <c r="V43" s="95">
        <v>1500000</v>
      </c>
      <c r="W43" s="95">
        <v>2500000</v>
      </c>
      <c r="X43" s="95">
        <v>4500000</v>
      </c>
      <c r="Y43" s="55">
        <v>0</v>
      </c>
      <c r="Z43" s="41"/>
      <c r="AA43" s="41"/>
      <c r="AB43" s="41"/>
      <c r="AC43" s="95">
        <v>300935.42099999997</v>
      </c>
      <c r="AD43" s="95">
        <v>149432.83799999999</v>
      </c>
      <c r="AE43" s="95">
        <v>138780.16500000001</v>
      </c>
      <c r="AF43" s="95">
        <v>51692.300999999999</v>
      </c>
      <c r="AG43" s="95">
        <v>143979.69500000001</v>
      </c>
      <c r="AH43" s="95">
        <v>87541.895999999993</v>
      </c>
      <c r="AI43" s="95">
        <v>112378.821</v>
      </c>
      <c r="AJ43" s="95">
        <v>515258.85800000001</v>
      </c>
      <c r="AK43" s="95"/>
      <c r="AL43" s="95"/>
      <c r="AM43" s="95"/>
      <c r="AN43" s="95"/>
      <c r="AO43" s="95"/>
      <c r="AP43" s="39"/>
      <c r="AQ43" s="96" t="s">
        <v>371</v>
      </c>
      <c r="AR43" s="123" t="s">
        <v>50</v>
      </c>
      <c r="AV43" s="158" t="s">
        <v>762</v>
      </c>
      <c r="AW43" s="158" t="e">
        <f t="shared" si="0"/>
        <v>#REF!</v>
      </c>
    </row>
    <row r="44" spans="1:49" ht="139.5" customHeight="1" x14ac:dyDescent="0.25">
      <c r="A44" s="298" t="s">
        <v>803</v>
      </c>
      <c r="B44" s="219" t="s">
        <v>1081</v>
      </c>
      <c r="C44" s="120" t="s">
        <v>43</v>
      </c>
      <c r="D44" s="113" t="s">
        <v>1364</v>
      </c>
      <c r="E44" s="96" t="s">
        <v>372</v>
      </c>
      <c r="F44" s="101" t="s">
        <v>99</v>
      </c>
      <c r="G44" s="94">
        <v>48</v>
      </c>
      <c r="H44" s="94" t="s">
        <v>47</v>
      </c>
      <c r="I44" s="94">
        <v>2023</v>
      </c>
      <c r="J44" s="12">
        <v>2023</v>
      </c>
      <c r="K44" s="94" t="s">
        <v>168</v>
      </c>
      <c r="L44" s="94" t="s">
        <v>47</v>
      </c>
      <c r="M44" s="94"/>
      <c r="N44" s="94" t="s">
        <v>45</v>
      </c>
      <c r="O44" s="94" t="s">
        <v>48</v>
      </c>
      <c r="P44" s="94" t="s">
        <v>56</v>
      </c>
      <c r="Q44" s="13" t="s">
        <v>373</v>
      </c>
      <c r="R44" s="12">
        <v>1</v>
      </c>
      <c r="S44" s="94" t="s">
        <v>47</v>
      </c>
      <c r="T44" s="94" t="s">
        <v>47</v>
      </c>
      <c r="U44" s="95">
        <v>1150000</v>
      </c>
      <c r="V44" s="95">
        <v>1150000</v>
      </c>
      <c r="W44" s="95">
        <v>2300000</v>
      </c>
      <c r="X44" s="95">
        <v>4600000</v>
      </c>
      <c r="Y44" s="14" t="s">
        <v>47</v>
      </c>
      <c r="Z44" s="14" t="s">
        <v>47</v>
      </c>
      <c r="AA44" s="46"/>
      <c r="AB44" s="14"/>
      <c r="AC44" s="95">
        <v>0</v>
      </c>
      <c r="AD44" s="95">
        <v>398208</v>
      </c>
      <c r="AE44" s="95">
        <v>1194624</v>
      </c>
      <c r="AF44" s="95">
        <v>535092</v>
      </c>
      <c r="AG44" s="95">
        <v>664428</v>
      </c>
      <c r="AH44" s="95">
        <v>460428</v>
      </c>
      <c r="AI44" s="95">
        <v>572424</v>
      </c>
      <c r="AJ44" s="95">
        <v>709308</v>
      </c>
      <c r="AK44" s="95"/>
      <c r="AL44" s="95"/>
      <c r="AM44" s="95"/>
      <c r="AN44" s="95"/>
      <c r="AO44" s="95"/>
      <c r="AP44" s="12"/>
      <c r="AQ44" s="96" t="s">
        <v>530</v>
      </c>
      <c r="AR44" s="12" t="s">
        <v>51</v>
      </c>
      <c r="AV44" s="158" t="s">
        <v>762</v>
      </c>
      <c r="AW44" s="158" t="e">
        <f t="shared" si="0"/>
        <v>#REF!</v>
      </c>
    </row>
    <row r="45" spans="1:49" ht="91.9" customHeight="1" x14ac:dyDescent="0.25">
      <c r="A45" s="298" t="s">
        <v>804</v>
      </c>
      <c r="B45" s="219" t="s">
        <v>1082</v>
      </c>
      <c r="C45" s="120" t="s">
        <v>43</v>
      </c>
      <c r="D45" s="120" t="s">
        <v>1192</v>
      </c>
      <c r="E45" s="96" t="s">
        <v>374</v>
      </c>
      <c r="F45" s="101" t="s">
        <v>1611</v>
      </c>
      <c r="G45" s="94">
        <v>36</v>
      </c>
      <c r="H45" s="94" t="s">
        <v>92</v>
      </c>
      <c r="I45" s="94">
        <v>2023</v>
      </c>
      <c r="J45" s="94">
        <v>2023</v>
      </c>
      <c r="K45" s="94"/>
      <c r="L45" s="94" t="s">
        <v>47</v>
      </c>
      <c r="M45" s="94"/>
      <c r="N45" s="94" t="s">
        <v>45</v>
      </c>
      <c r="O45" s="94" t="s">
        <v>48</v>
      </c>
      <c r="P45" s="12" t="s">
        <v>56</v>
      </c>
      <c r="Q45" s="94" t="s">
        <v>136</v>
      </c>
      <c r="R45" s="12">
        <v>2</v>
      </c>
      <c r="S45" s="94" t="s">
        <v>47</v>
      </c>
      <c r="T45" s="94" t="s">
        <v>92</v>
      </c>
      <c r="U45" s="95">
        <v>1550000</v>
      </c>
      <c r="V45" s="95">
        <v>1549400</v>
      </c>
      <c r="W45" s="95">
        <v>1549400</v>
      </c>
      <c r="X45" s="95">
        <v>4648800</v>
      </c>
      <c r="Y45" s="10">
        <v>0</v>
      </c>
      <c r="Z45" s="43"/>
      <c r="AA45" s="44"/>
      <c r="AB45" s="45"/>
      <c r="AC45" s="95"/>
      <c r="AD45" s="95"/>
      <c r="AE45" s="95"/>
      <c r="AF45" s="95"/>
      <c r="AG45" s="95"/>
      <c r="AH45" s="95"/>
      <c r="AI45" s="95"/>
      <c r="AJ45" s="95">
        <v>1550000</v>
      </c>
      <c r="AK45" s="95"/>
      <c r="AL45" s="95"/>
      <c r="AM45" s="95"/>
      <c r="AN45" s="95"/>
      <c r="AO45" s="95"/>
      <c r="AP45" s="12"/>
      <c r="AQ45" s="96"/>
      <c r="AR45" s="123" t="s">
        <v>50</v>
      </c>
      <c r="AV45" s="158" t="s">
        <v>762</v>
      </c>
      <c r="AW45" s="158" t="e">
        <f t="shared" si="0"/>
        <v>#REF!</v>
      </c>
    </row>
    <row r="46" spans="1:49" ht="174" customHeight="1" x14ac:dyDescent="0.25">
      <c r="A46" s="298" t="s">
        <v>805</v>
      </c>
      <c r="B46" s="219" t="s">
        <v>1083</v>
      </c>
      <c r="C46" s="120" t="s">
        <v>43</v>
      </c>
      <c r="D46" s="120" t="s">
        <v>1192</v>
      </c>
      <c r="E46" s="96" t="s">
        <v>1247</v>
      </c>
      <c r="F46" s="101" t="s">
        <v>521</v>
      </c>
      <c r="G46" s="94">
        <v>60</v>
      </c>
      <c r="H46" s="94" t="s">
        <v>45</v>
      </c>
      <c r="I46" s="94">
        <v>2023</v>
      </c>
      <c r="J46" s="94">
        <v>2024</v>
      </c>
      <c r="K46" s="39"/>
      <c r="L46" s="39" t="s">
        <v>47</v>
      </c>
      <c r="M46" s="39"/>
      <c r="N46" s="94" t="s">
        <v>47</v>
      </c>
      <c r="O46" s="94" t="s">
        <v>48</v>
      </c>
      <c r="P46" s="39" t="s">
        <v>49</v>
      </c>
      <c r="Q46" s="39" t="s">
        <v>351</v>
      </c>
      <c r="R46" s="40">
        <v>2</v>
      </c>
      <c r="S46" s="94" t="s">
        <v>47</v>
      </c>
      <c r="T46" s="94" t="s">
        <v>47</v>
      </c>
      <c r="U46" s="89">
        <v>563468.75</v>
      </c>
      <c r="V46" s="89">
        <v>1126937.5</v>
      </c>
      <c r="W46" s="89">
        <v>3944281.25</v>
      </c>
      <c r="X46" s="89">
        <f>U46+V46+W46</f>
        <v>5634687.5</v>
      </c>
      <c r="Y46" s="102">
        <v>0</v>
      </c>
      <c r="Z46" s="103" t="s">
        <v>47</v>
      </c>
      <c r="AA46" s="52"/>
      <c r="AB46" s="52"/>
      <c r="AC46" s="89">
        <v>1126937.5</v>
      </c>
      <c r="AD46" s="95"/>
      <c r="AE46" s="95"/>
      <c r="AF46" s="95"/>
      <c r="AG46" s="95"/>
      <c r="AH46" s="95"/>
      <c r="AI46" s="95"/>
      <c r="AJ46" s="95"/>
      <c r="AK46" s="52"/>
      <c r="AL46" s="96"/>
      <c r="AM46" s="16"/>
      <c r="AN46" s="95"/>
      <c r="AO46" s="95"/>
      <c r="AP46" s="52"/>
      <c r="AQ46" s="96" t="s">
        <v>1248</v>
      </c>
      <c r="AR46" s="123" t="s">
        <v>50</v>
      </c>
      <c r="AV46" s="158" t="s">
        <v>762</v>
      </c>
      <c r="AW46" s="158" t="e">
        <f>#REF!+1</f>
        <v>#REF!</v>
      </c>
    </row>
    <row r="47" spans="1:49" ht="139.5" customHeight="1" x14ac:dyDescent="0.25">
      <c r="A47" s="298" t="s">
        <v>806</v>
      </c>
      <c r="B47" s="219" t="s">
        <v>1084</v>
      </c>
      <c r="C47" s="120" t="s">
        <v>43</v>
      </c>
      <c r="D47" s="120" t="s">
        <v>1192</v>
      </c>
      <c r="E47" s="96" t="s">
        <v>1609</v>
      </c>
      <c r="F47" s="101" t="s">
        <v>154</v>
      </c>
      <c r="G47" s="94">
        <v>60</v>
      </c>
      <c r="H47" s="94" t="s">
        <v>45</v>
      </c>
      <c r="I47" s="94">
        <v>2023</v>
      </c>
      <c r="J47" s="94">
        <v>2024</v>
      </c>
      <c r="K47" s="86" t="s">
        <v>46</v>
      </c>
      <c r="L47" s="86" t="s">
        <v>47</v>
      </c>
      <c r="M47" s="86" t="s">
        <v>46</v>
      </c>
      <c r="N47" s="94" t="s">
        <v>47</v>
      </c>
      <c r="O47" s="94" t="s">
        <v>48</v>
      </c>
      <c r="P47" s="48" t="s">
        <v>49</v>
      </c>
      <c r="Q47" s="86" t="s">
        <v>376</v>
      </c>
      <c r="R47" s="48">
        <v>1</v>
      </c>
      <c r="S47" s="94" t="s">
        <v>45</v>
      </c>
      <c r="T47" s="94" t="s">
        <v>45</v>
      </c>
      <c r="U47" s="95">
        <v>1250000</v>
      </c>
      <c r="V47" s="95">
        <v>2500000</v>
      </c>
      <c r="W47" s="95">
        <v>8750000</v>
      </c>
      <c r="X47" s="95">
        <v>12500000</v>
      </c>
      <c r="Y47" s="48" t="s">
        <v>47</v>
      </c>
      <c r="Z47" s="56"/>
      <c r="AA47" s="49" t="s">
        <v>47</v>
      </c>
      <c r="AB47" s="57"/>
      <c r="AC47" s="95">
        <v>334400.2</v>
      </c>
      <c r="AD47" s="95">
        <v>166033.20000000001</v>
      </c>
      <c r="AE47" s="95">
        <v>154197.5</v>
      </c>
      <c r="AF47" s="95">
        <v>57511.5</v>
      </c>
      <c r="AG47" s="95">
        <v>160032</v>
      </c>
      <c r="AH47" s="95">
        <v>97352.8</v>
      </c>
      <c r="AI47" s="95">
        <v>124858.3</v>
      </c>
      <c r="AJ47" s="95">
        <v>572614.5</v>
      </c>
      <c r="AK47" s="95"/>
      <c r="AL47" s="95"/>
      <c r="AM47" s="95"/>
      <c r="AN47" s="95"/>
      <c r="AO47" s="95"/>
      <c r="AP47" s="48"/>
      <c r="AQ47" s="96"/>
      <c r="AR47" s="123" t="s">
        <v>50</v>
      </c>
      <c r="AS47" s="349"/>
      <c r="AV47" s="158" t="s">
        <v>762</v>
      </c>
      <c r="AW47" s="158" t="e">
        <f t="shared" si="0"/>
        <v>#REF!</v>
      </c>
    </row>
    <row r="48" spans="1:49" ht="139.5" customHeight="1" x14ac:dyDescent="0.25">
      <c r="A48" s="298" t="s">
        <v>807</v>
      </c>
      <c r="B48" s="219" t="s">
        <v>1085</v>
      </c>
      <c r="C48" s="120" t="s">
        <v>43</v>
      </c>
      <c r="D48" s="120" t="s">
        <v>1406</v>
      </c>
      <c r="E48" s="96" t="s">
        <v>1621</v>
      </c>
      <c r="F48" s="101" t="s">
        <v>195</v>
      </c>
      <c r="G48" s="94">
        <v>60</v>
      </c>
      <c r="H48" s="94" t="s">
        <v>47</v>
      </c>
      <c r="I48" s="94">
        <v>2023</v>
      </c>
      <c r="J48" s="94">
        <v>2023</v>
      </c>
      <c r="K48" s="21"/>
      <c r="L48" s="123" t="s">
        <v>47</v>
      </c>
      <c r="M48" s="123"/>
      <c r="N48" s="94" t="s">
        <v>47</v>
      </c>
      <c r="O48" s="94" t="s">
        <v>48</v>
      </c>
      <c r="P48" s="17" t="s">
        <v>49</v>
      </c>
      <c r="Q48" s="18" t="s">
        <v>202</v>
      </c>
      <c r="R48" s="17">
        <v>1</v>
      </c>
      <c r="S48" s="94" t="s">
        <v>47</v>
      </c>
      <c r="T48" s="94" t="s">
        <v>47</v>
      </c>
      <c r="U48" s="95">
        <v>1300000</v>
      </c>
      <c r="V48" s="95">
        <v>1000000</v>
      </c>
      <c r="W48" s="95">
        <v>4489551</v>
      </c>
      <c r="X48" s="95">
        <f>SUM(U48:W48)</f>
        <v>6789551</v>
      </c>
      <c r="Y48" s="22"/>
      <c r="Z48" s="22"/>
      <c r="AA48" s="58">
        <v>239787</v>
      </c>
      <c r="AB48" s="59" t="s">
        <v>264</v>
      </c>
      <c r="AC48" s="95">
        <v>200000</v>
      </c>
      <c r="AD48" s="95">
        <v>120000</v>
      </c>
      <c r="AE48" s="95">
        <v>120000</v>
      </c>
      <c r="AF48" s="95">
        <v>50000</v>
      </c>
      <c r="AG48" s="95">
        <v>150000</v>
      </c>
      <c r="AH48" s="95">
        <v>80000</v>
      </c>
      <c r="AI48" s="95">
        <v>150000</v>
      </c>
      <c r="AJ48" s="95">
        <v>400000</v>
      </c>
      <c r="AK48" s="95">
        <v>30000</v>
      </c>
      <c r="AL48" s="95"/>
      <c r="AM48" s="95"/>
      <c r="AN48" s="95"/>
      <c r="AO48" s="95"/>
      <c r="AP48" s="24"/>
      <c r="AQ48" s="96"/>
      <c r="AR48" s="123" t="s">
        <v>50</v>
      </c>
      <c r="AS48" s="383"/>
      <c r="AV48" s="158" t="s">
        <v>762</v>
      </c>
      <c r="AW48" s="158" t="e">
        <f t="shared" si="0"/>
        <v>#REF!</v>
      </c>
    </row>
    <row r="49" spans="1:49" ht="139.5" customHeight="1" x14ac:dyDescent="0.25">
      <c r="A49" s="298" t="s">
        <v>808</v>
      </c>
      <c r="B49" s="219" t="s">
        <v>1086</v>
      </c>
      <c r="C49" s="120" t="s">
        <v>43</v>
      </c>
      <c r="D49" s="120" t="s">
        <v>1406</v>
      </c>
      <c r="E49" s="96" t="s">
        <v>1622</v>
      </c>
      <c r="F49" s="101" t="s">
        <v>195</v>
      </c>
      <c r="G49" s="94">
        <v>48</v>
      </c>
      <c r="H49" s="94" t="s">
        <v>47</v>
      </c>
      <c r="I49" s="94">
        <v>2023</v>
      </c>
      <c r="J49" s="94">
        <v>2023</v>
      </c>
      <c r="K49" s="21" t="s">
        <v>377</v>
      </c>
      <c r="L49" s="123" t="s">
        <v>47</v>
      </c>
      <c r="M49" s="123"/>
      <c r="N49" s="94" t="s">
        <v>47</v>
      </c>
      <c r="O49" s="94" t="s">
        <v>48</v>
      </c>
      <c r="P49" s="17" t="s">
        <v>49</v>
      </c>
      <c r="Q49" s="18" t="s">
        <v>178</v>
      </c>
      <c r="R49" s="17">
        <v>1</v>
      </c>
      <c r="S49" s="94" t="s">
        <v>45</v>
      </c>
      <c r="T49" s="94" t="s">
        <v>45</v>
      </c>
      <c r="U49" s="95">
        <v>2000000</v>
      </c>
      <c r="V49" s="95">
        <v>2000000</v>
      </c>
      <c r="W49" s="95">
        <v>1207783.44</v>
      </c>
      <c r="X49" s="95">
        <v>5207783.4400000004</v>
      </c>
      <c r="Y49" s="22"/>
      <c r="Z49" s="22"/>
      <c r="AA49" s="23">
        <v>226120</v>
      </c>
      <c r="AB49" s="22" t="s">
        <v>58</v>
      </c>
      <c r="AC49" s="95"/>
      <c r="AD49" s="95"/>
      <c r="AE49" s="95"/>
      <c r="AF49" s="95"/>
      <c r="AG49" s="95"/>
      <c r="AH49" s="95"/>
      <c r="AI49" s="95"/>
      <c r="AJ49" s="95">
        <v>2000000</v>
      </c>
      <c r="AK49" s="95"/>
      <c r="AL49" s="95"/>
      <c r="AM49" s="95"/>
      <c r="AN49" s="95"/>
      <c r="AO49" s="95"/>
      <c r="AP49" s="193" t="s">
        <v>45</v>
      </c>
      <c r="AQ49" s="96" t="s">
        <v>344</v>
      </c>
      <c r="AR49" s="42" t="s">
        <v>51</v>
      </c>
      <c r="AV49" s="158" t="s">
        <v>762</v>
      </c>
      <c r="AW49" s="158" t="e">
        <f t="shared" si="0"/>
        <v>#REF!</v>
      </c>
    </row>
    <row r="50" spans="1:49" ht="139.5" customHeight="1" x14ac:dyDescent="0.25">
      <c r="A50" s="298" t="s">
        <v>809</v>
      </c>
      <c r="B50" s="219" t="s">
        <v>1087</v>
      </c>
      <c r="C50" s="120" t="s">
        <v>43</v>
      </c>
      <c r="D50" s="101" t="s">
        <v>1173</v>
      </c>
      <c r="E50" s="96" t="s">
        <v>1623</v>
      </c>
      <c r="F50" s="101" t="s">
        <v>1599</v>
      </c>
      <c r="G50" s="94">
        <v>48</v>
      </c>
      <c r="H50" s="94" t="s">
        <v>47</v>
      </c>
      <c r="I50" s="94">
        <v>2023</v>
      </c>
      <c r="J50" s="94">
        <v>2023</v>
      </c>
      <c r="K50" s="113"/>
      <c r="L50" s="113" t="s">
        <v>47</v>
      </c>
      <c r="M50" s="113"/>
      <c r="N50" s="94" t="s">
        <v>45</v>
      </c>
      <c r="O50" s="94" t="s">
        <v>48</v>
      </c>
      <c r="P50" s="115" t="s">
        <v>49</v>
      </c>
      <c r="Q50" s="61" t="s">
        <v>378</v>
      </c>
      <c r="R50" s="115">
        <v>1</v>
      </c>
      <c r="S50" s="94" t="s">
        <v>47</v>
      </c>
      <c r="T50" s="94" t="s">
        <v>45</v>
      </c>
      <c r="U50" s="95">
        <v>732030</v>
      </c>
      <c r="V50" s="95">
        <v>1464060</v>
      </c>
      <c r="W50" s="95">
        <v>5124210</v>
      </c>
      <c r="X50" s="95">
        <v>7320300</v>
      </c>
      <c r="Y50" s="62"/>
      <c r="Z50" s="63"/>
      <c r="AA50" s="23">
        <v>239787</v>
      </c>
      <c r="AB50" s="23" t="s">
        <v>421</v>
      </c>
      <c r="AC50" s="95">
        <v>244920</v>
      </c>
      <c r="AD50" s="95">
        <v>160160</v>
      </c>
      <c r="AE50" s="95">
        <v>235430</v>
      </c>
      <c r="AF50" s="95">
        <v>84370</v>
      </c>
      <c r="AG50" s="95">
        <v>355680</v>
      </c>
      <c r="AH50" s="95">
        <v>26780</v>
      </c>
      <c r="AI50" s="95">
        <v>124410</v>
      </c>
      <c r="AJ50" s="95">
        <v>232310</v>
      </c>
      <c r="AK50" s="95"/>
      <c r="AL50" s="95"/>
      <c r="AM50" s="95"/>
      <c r="AN50" s="95"/>
      <c r="AO50" s="95"/>
      <c r="AP50" s="123" t="s">
        <v>45</v>
      </c>
      <c r="AQ50" s="96"/>
      <c r="AR50" s="123" t="s">
        <v>50</v>
      </c>
      <c r="AV50" s="158" t="s">
        <v>762</v>
      </c>
      <c r="AW50" s="158" t="e">
        <f>#REF!+1</f>
        <v>#REF!</v>
      </c>
    </row>
    <row r="51" spans="1:49" ht="139.5" customHeight="1" x14ac:dyDescent="0.25">
      <c r="A51" s="298" t="s">
        <v>810</v>
      </c>
      <c r="B51" s="219" t="s">
        <v>1088</v>
      </c>
      <c r="C51" s="120" t="s">
        <v>43</v>
      </c>
      <c r="D51" s="113" t="s">
        <v>1364</v>
      </c>
      <c r="E51" s="96" t="s">
        <v>379</v>
      </c>
      <c r="F51" s="101" t="s">
        <v>226</v>
      </c>
      <c r="G51" s="94">
        <v>48</v>
      </c>
      <c r="H51" s="94" t="s">
        <v>47</v>
      </c>
      <c r="I51" s="94">
        <v>2023</v>
      </c>
      <c r="J51" s="94">
        <v>2023</v>
      </c>
      <c r="K51" s="94" t="s">
        <v>168</v>
      </c>
      <c r="L51" s="94" t="s">
        <v>47</v>
      </c>
      <c r="M51" s="94"/>
      <c r="N51" s="94" t="s">
        <v>45</v>
      </c>
      <c r="O51" s="94" t="s">
        <v>48</v>
      </c>
      <c r="P51" s="94" t="s">
        <v>56</v>
      </c>
      <c r="Q51" s="13" t="s">
        <v>380</v>
      </c>
      <c r="R51" s="12">
        <v>1</v>
      </c>
      <c r="S51" s="94" t="s">
        <v>47</v>
      </c>
      <c r="T51" s="94" t="s">
        <v>47</v>
      </c>
      <c r="U51" s="95">
        <v>1550000</v>
      </c>
      <c r="V51" s="95">
        <v>4650000</v>
      </c>
      <c r="W51" s="95">
        <v>0</v>
      </c>
      <c r="X51" s="95">
        <v>6200000</v>
      </c>
      <c r="Y51" s="14" t="s">
        <v>47</v>
      </c>
      <c r="Z51" s="14" t="s">
        <v>47</v>
      </c>
      <c r="AA51" s="46"/>
      <c r="AB51" s="14"/>
      <c r="AC51" s="95">
        <v>187000</v>
      </c>
      <c r="AD51" s="95">
        <v>935000</v>
      </c>
      <c r="AE51" s="95">
        <v>748000</v>
      </c>
      <c r="AF51" s="95">
        <v>561000</v>
      </c>
      <c r="AG51" s="95">
        <v>935000</v>
      </c>
      <c r="AH51" s="95">
        <v>748000</v>
      </c>
      <c r="AI51" s="95">
        <v>0</v>
      </c>
      <c r="AJ51" s="95">
        <v>2057000</v>
      </c>
      <c r="AK51" s="95"/>
      <c r="AL51" s="95"/>
      <c r="AM51" s="95"/>
      <c r="AN51" s="95"/>
      <c r="AO51" s="95"/>
      <c r="AP51" s="12"/>
      <c r="AQ51" s="96" t="s">
        <v>381</v>
      </c>
      <c r="AR51" s="94" t="s">
        <v>51</v>
      </c>
      <c r="AV51" s="158" t="s">
        <v>762</v>
      </c>
      <c r="AW51" s="158" t="e">
        <f t="shared" si="0"/>
        <v>#REF!</v>
      </c>
    </row>
    <row r="52" spans="1:49" ht="124.15" customHeight="1" x14ac:dyDescent="0.25">
      <c r="A52" s="298" t="s">
        <v>811</v>
      </c>
      <c r="B52" s="219" t="s">
        <v>1089</v>
      </c>
      <c r="C52" s="120" t="s">
        <v>43</v>
      </c>
      <c r="D52" s="120" t="s">
        <v>1406</v>
      </c>
      <c r="E52" s="96" t="s">
        <v>382</v>
      </c>
      <c r="F52" s="101" t="s">
        <v>195</v>
      </c>
      <c r="G52" s="94">
        <v>48</v>
      </c>
      <c r="H52" s="94" t="s">
        <v>47</v>
      </c>
      <c r="I52" s="94">
        <v>2023</v>
      </c>
      <c r="J52" s="94">
        <v>2023</v>
      </c>
      <c r="K52" s="21" t="s">
        <v>383</v>
      </c>
      <c r="L52" s="123" t="s">
        <v>47</v>
      </c>
      <c r="M52" s="123"/>
      <c r="N52" s="94" t="s">
        <v>47</v>
      </c>
      <c r="O52" s="94" t="s">
        <v>48</v>
      </c>
      <c r="P52" s="17" t="s">
        <v>49</v>
      </c>
      <c r="Q52" s="18" t="s">
        <v>178</v>
      </c>
      <c r="R52" s="17">
        <v>1</v>
      </c>
      <c r="S52" s="94" t="s">
        <v>45</v>
      </c>
      <c r="T52" s="94" t="s">
        <v>45</v>
      </c>
      <c r="U52" s="95">
        <v>2500000</v>
      </c>
      <c r="V52" s="95">
        <v>2500000</v>
      </c>
      <c r="W52" s="95">
        <v>1352658.08</v>
      </c>
      <c r="X52" s="95">
        <v>6352658.0800000001</v>
      </c>
      <c r="Y52" s="22"/>
      <c r="Z52" s="22"/>
      <c r="AA52" s="23">
        <v>226120</v>
      </c>
      <c r="AB52" s="22" t="s">
        <v>58</v>
      </c>
      <c r="AC52" s="95"/>
      <c r="AD52" s="95"/>
      <c r="AE52" s="95"/>
      <c r="AF52" s="95"/>
      <c r="AG52" s="95"/>
      <c r="AH52" s="95"/>
      <c r="AI52" s="95"/>
      <c r="AJ52" s="95">
        <v>2500000</v>
      </c>
      <c r="AK52" s="95"/>
      <c r="AL52" s="95"/>
      <c r="AM52" s="95"/>
      <c r="AN52" s="95"/>
      <c r="AO52" s="95"/>
      <c r="AP52" s="193" t="s">
        <v>45</v>
      </c>
      <c r="AQ52" s="96" t="s">
        <v>426</v>
      </c>
      <c r="AR52" s="94" t="s">
        <v>51</v>
      </c>
      <c r="AV52" s="158" t="s">
        <v>762</v>
      </c>
      <c r="AW52" s="158" t="e">
        <f t="shared" si="0"/>
        <v>#REF!</v>
      </c>
    </row>
    <row r="53" spans="1:49" ht="139.5" customHeight="1" x14ac:dyDescent="0.25">
      <c r="A53" s="298" t="s">
        <v>812</v>
      </c>
      <c r="B53" s="219" t="s">
        <v>1090</v>
      </c>
      <c r="C53" s="120" t="s">
        <v>43</v>
      </c>
      <c r="D53" s="120" t="s">
        <v>1193</v>
      </c>
      <c r="E53" s="96" t="s">
        <v>1395</v>
      </c>
      <c r="F53" s="101" t="s">
        <v>93</v>
      </c>
      <c r="G53" s="94">
        <v>48</v>
      </c>
      <c r="H53" s="94" t="s">
        <v>45</v>
      </c>
      <c r="I53" s="94">
        <v>2023</v>
      </c>
      <c r="J53" s="94">
        <v>2024</v>
      </c>
      <c r="K53" s="94" t="s">
        <v>47</v>
      </c>
      <c r="L53" s="35" t="s">
        <v>47</v>
      </c>
      <c r="M53" s="94"/>
      <c r="N53" s="94" t="s">
        <v>94</v>
      </c>
      <c r="O53" s="94" t="s">
        <v>48</v>
      </c>
      <c r="P53" s="12" t="s">
        <v>56</v>
      </c>
      <c r="Q53" s="64" t="s">
        <v>91</v>
      </c>
      <c r="R53" s="12">
        <v>2</v>
      </c>
      <c r="S53" s="94" t="s">
        <v>47</v>
      </c>
      <c r="T53" s="94" t="s">
        <v>92</v>
      </c>
      <c r="U53" s="95">
        <v>0</v>
      </c>
      <c r="V53" s="95">
        <v>3592737</v>
      </c>
      <c r="W53" s="95">
        <v>10778211</v>
      </c>
      <c r="X53" s="95">
        <v>14370948</v>
      </c>
      <c r="Y53" s="10">
        <v>0</v>
      </c>
      <c r="Z53" s="43"/>
      <c r="AA53" s="44"/>
      <c r="AB53" s="45"/>
      <c r="AC53" s="361">
        <v>453493.84119992901</v>
      </c>
      <c r="AD53" s="361">
        <v>418783.57646509598</v>
      </c>
      <c r="AE53" s="361">
        <v>800394.95427704998</v>
      </c>
      <c r="AF53" s="362">
        <v>94041.314993841501</v>
      </c>
      <c r="AG53" s="363">
        <v>354015.73694226501</v>
      </c>
      <c r="AH53" s="362">
        <v>205031.90831219501</v>
      </c>
      <c r="AI53" s="362">
        <v>272779.86706214899</v>
      </c>
      <c r="AJ53" s="362">
        <v>994195.80074748001</v>
      </c>
      <c r="AK53" s="95"/>
      <c r="AL53" s="95"/>
      <c r="AM53" s="95"/>
      <c r="AN53" s="95"/>
      <c r="AO53" s="95"/>
      <c r="AP53" s="12"/>
      <c r="AQ53" s="96" t="s">
        <v>1396</v>
      </c>
      <c r="AR53" s="123" t="s">
        <v>50</v>
      </c>
      <c r="AV53" s="158" t="s">
        <v>762</v>
      </c>
      <c r="AW53" s="158" t="e">
        <f t="shared" si="0"/>
        <v>#REF!</v>
      </c>
    </row>
    <row r="54" spans="1:49" ht="139.5" customHeight="1" x14ac:dyDescent="0.25">
      <c r="A54" s="298" t="s">
        <v>813</v>
      </c>
      <c r="B54" s="219" t="s">
        <v>1091</v>
      </c>
      <c r="C54" s="120" t="s">
        <v>43</v>
      </c>
      <c r="D54" s="120" t="s">
        <v>1192</v>
      </c>
      <c r="E54" s="96" t="s">
        <v>384</v>
      </c>
      <c r="F54" s="101" t="s">
        <v>385</v>
      </c>
      <c r="G54" s="94">
        <v>36</v>
      </c>
      <c r="H54" s="94" t="s">
        <v>45</v>
      </c>
      <c r="I54" s="94">
        <v>2023</v>
      </c>
      <c r="J54" s="94">
        <v>2024</v>
      </c>
      <c r="K54" s="113"/>
      <c r="L54" s="113" t="s">
        <v>47</v>
      </c>
      <c r="M54" s="113"/>
      <c r="N54" s="94" t="s">
        <v>47</v>
      </c>
      <c r="O54" s="94" t="s">
        <v>48</v>
      </c>
      <c r="P54" s="115" t="s">
        <v>49</v>
      </c>
      <c r="Q54" s="65" t="s">
        <v>386</v>
      </c>
      <c r="R54" s="115">
        <v>1</v>
      </c>
      <c r="S54" s="94" t="s">
        <v>45</v>
      </c>
      <c r="T54" s="94" t="s">
        <v>45</v>
      </c>
      <c r="U54" s="95">
        <v>991860</v>
      </c>
      <c r="V54" s="95">
        <v>3700000</v>
      </c>
      <c r="W54" s="95">
        <v>4000000</v>
      </c>
      <c r="X54" s="95">
        <v>8691860</v>
      </c>
      <c r="Y54" s="51"/>
      <c r="Z54" s="63"/>
      <c r="AA54" s="23">
        <v>226120</v>
      </c>
      <c r="AB54" s="23" t="s">
        <v>58</v>
      </c>
      <c r="AC54" s="95">
        <v>175842.22</v>
      </c>
      <c r="AD54" s="95">
        <v>120891.52</v>
      </c>
      <c r="AE54" s="95">
        <v>181337.29</v>
      </c>
      <c r="AF54" s="95">
        <v>71435.899999999994</v>
      </c>
      <c r="AG54" s="95">
        <v>142871.79999999999</v>
      </c>
      <c r="AH54" s="95">
        <v>57698.23</v>
      </c>
      <c r="AI54" s="95">
        <v>76930.97</v>
      </c>
      <c r="AJ54" s="95">
        <v>164852.07999999999</v>
      </c>
      <c r="AK54" s="95"/>
      <c r="AL54" s="95"/>
      <c r="AM54" s="95"/>
      <c r="AN54" s="95"/>
      <c r="AO54" s="95"/>
      <c r="AP54" s="24"/>
      <c r="AQ54" s="96" t="s">
        <v>422</v>
      </c>
      <c r="AR54" s="123" t="s">
        <v>50</v>
      </c>
      <c r="AV54" s="158" t="s">
        <v>762</v>
      </c>
      <c r="AW54" s="158" t="e">
        <f>#REF!+1</f>
        <v>#REF!</v>
      </c>
    </row>
    <row r="55" spans="1:49" ht="139.5" customHeight="1" x14ac:dyDescent="0.25">
      <c r="A55" s="298" t="s">
        <v>814</v>
      </c>
      <c r="B55" s="219" t="s">
        <v>1092</v>
      </c>
      <c r="C55" s="120" t="s">
        <v>43</v>
      </c>
      <c r="D55" s="120" t="s">
        <v>1406</v>
      </c>
      <c r="E55" s="96" t="s">
        <v>387</v>
      </c>
      <c r="F55" s="101" t="s">
        <v>195</v>
      </c>
      <c r="G55" s="94">
        <v>48</v>
      </c>
      <c r="H55" s="94" t="s">
        <v>47</v>
      </c>
      <c r="I55" s="94">
        <v>2023</v>
      </c>
      <c r="J55" s="94">
        <v>2023</v>
      </c>
      <c r="K55" s="21" t="s">
        <v>388</v>
      </c>
      <c r="L55" s="123" t="s">
        <v>47</v>
      </c>
      <c r="M55" s="123"/>
      <c r="N55" s="94" t="s">
        <v>47</v>
      </c>
      <c r="O55" s="94" t="s">
        <v>48</v>
      </c>
      <c r="P55" s="17" t="s">
        <v>49</v>
      </c>
      <c r="Q55" s="18" t="s">
        <v>178</v>
      </c>
      <c r="R55" s="17">
        <v>1</v>
      </c>
      <c r="S55" s="94" t="s">
        <v>45</v>
      </c>
      <c r="T55" s="94" t="s">
        <v>45</v>
      </c>
      <c r="U55" s="95">
        <v>3000000</v>
      </c>
      <c r="V55" s="95">
        <v>3000000</v>
      </c>
      <c r="W55" s="95">
        <v>1581304.04</v>
      </c>
      <c r="X55" s="95">
        <v>7581304.04</v>
      </c>
      <c r="Y55" s="22"/>
      <c r="Z55" s="22"/>
      <c r="AA55" s="23">
        <v>226120</v>
      </c>
      <c r="AB55" s="22" t="s">
        <v>58</v>
      </c>
      <c r="AC55" s="95"/>
      <c r="AD55" s="95"/>
      <c r="AE55" s="95">
        <v>3000000</v>
      </c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193" t="s">
        <v>45</v>
      </c>
      <c r="AQ55" s="96" t="s">
        <v>344</v>
      </c>
      <c r="AR55" s="42" t="s">
        <v>51</v>
      </c>
      <c r="AV55" s="158" t="s">
        <v>762</v>
      </c>
      <c r="AW55" s="158" t="e">
        <f t="shared" si="0"/>
        <v>#REF!</v>
      </c>
    </row>
    <row r="56" spans="1:49" ht="139.5" customHeight="1" x14ac:dyDescent="0.25">
      <c r="A56" s="298" t="s">
        <v>815</v>
      </c>
      <c r="B56" s="219" t="s">
        <v>1093</v>
      </c>
      <c r="C56" s="120" t="s">
        <v>43</v>
      </c>
      <c r="D56" s="120" t="s">
        <v>1406</v>
      </c>
      <c r="E56" s="96" t="s">
        <v>389</v>
      </c>
      <c r="F56" s="101" t="s">
        <v>423</v>
      </c>
      <c r="G56" s="94">
        <v>24</v>
      </c>
      <c r="H56" s="94" t="s">
        <v>47</v>
      </c>
      <c r="I56" s="94">
        <v>2023</v>
      </c>
      <c r="J56" s="94">
        <v>2024</v>
      </c>
      <c r="K56" s="99"/>
      <c r="L56" s="113" t="s">
        <v>47</v>
      </c>
      <c r="M56" s="99"/>
      <c r="N56" s="94" t="s">
        <v>47</v>
      </c>
      <c r="O56" s="94" t="s">
        <v>48</v>
      </c>
      <c r="P56" s="115" t="s">
        <v>49</v>
      </c>
      <c r="Q56" s="32" t="s">
        <v>178</v>
      </c>
      <c r="R56" s="115">
        <v>1</v>
      </c>
      <c r="S56" s="94" t="s">
        <v>47</v>
      </c>
      <c r="T56" s="94" t="s">
        <v>47</v>
      </c>
      <c r="U56" s="95">
        <v>5600000</v>
      </c>
      <c r="V56" s="95">
        <v>2400000</v>
      </c>
      <c r="W56" s="95">
        <v>0</v>
      </c>
      <c r="X56" s="95">
        <v>8000000</v>
      </c>
      <c r="Y56" s="33"/>
      <c r="Z56" s="33"/>
      <c r="AA56" s="33"/>
      <c r="AB56" s="117"/>
      <c r="AC56" s="95">
        <v>500000</v>
      </c>
      <c r="AD56" s="95">
        <v>500000</v>
      </c>
      <c r="AE56" s="95">
        <v>500000</v>
      </c>
      <c r="AF56" s="95">
        <v>500000</v>
      </c>
      <c r="AG56" s="95">
        <v>500000</v>
      </c>
      <c r="AH56" s="95">
        <v>500000</v>
      </c>
      <c r="AI56" s="95">
        <v>500000</v>
      </c>
      <c r="AJ56" s="95">
        <v>500000</v>
      </c>
      <c r="AK56" s="95"/>
      <c r="AL56" s="95"/>
      <c r="AM56" s="95"/>
      <c r="AN56" s="95"/>
      <c r="AO56" s="95"/>
      <c r="AP56" s="34"/>
      <c r="AQ56" s="96"/>
      <c r="AR56" s="123" t="s">
        <v>50</v>
      </c>
      <c r="AV56" s="158" t="s">
        <v>762</v>
      </c>
      <c r="AW56" s="158" t="e">
        <f t="shared" si="0"/>
        <v>#REF!</v>
      </c>
    </row>
    <row r="57" spans="1:49" ht="90.6" customHeight="1" x14ac:dyDescent="0.25">
      <c r="A57" s="298" t="s">
        <v>816</v>
      </c>
      <c r="B57" s="219" t="s">
        <v>1094</v>
      </c>
      <c r="C57" s="120" t="s">
        <v>43</v>
      </c>
      <c r="D57" s="120" t="s">
        <v>1193</v>
      </c>
      <c r="E57" s="96" t="s">
        <v>390</v>
      </c>
      <c r="F57" s="101" t="s">
        <v>96</v>
      </c>
      <c r="G57" s="94">
        <v>36</v>
      </c>
      <c r="H57" s="94" t="s">
        <v>45</v>
      </c>
      <c r="I57" s="94">
        <v>2023</v>
      </c>
      <c r="J57" s="94">
        <v>2024</v>
      </c>
      <c r="K57" s="35" t="s">
        <v>47</v>
      </c>
      <c r="L57" s="35" t="s">
        <v>47</v>
      </c>
      <c r="M57" s="66"/>
      <c r="N57" s="94" t="s">
        <v>94</v>
      </c>
      <c r="O57" s="94" t="s">
        <v>48</v>
      </c>
      <c r="P57" s="12" t="s">
        <v>56</v>
      </c>
      <c r="Q57" s="64" t="s">
        <v>98</v>
      </c>
      <c r="R57" s="12">
        <v>1</v>
      </c>
      <c r="S57" s="94" t="s">
        <v>47</v>
      </c>
      <c r="T57" s="94" t="s">
        <v>47</v>
      </c>
      <c r="U57" s="95">
        <v>0</v>
      </c>
      <c r="V57" s="95">
        <v>2016000</v>
      </c>
      <c r="W57" s="95">
        <v>6012000</v>
      </c>
      <c r="X57" s="95">
        <v>8028000</v>
      </c>
      <c r="Y57" s="10">
        <v>0</v>
      </c>
      <c r="Z57" s="43"/>
      <c r="AA57" s="36" t="s">
        <v>263</v>
      </c>
      <c r="AB57" s="94" t="s">
        <v>264</v>
      </c>
      <c r="AC57" s="95">
        <v>65092.73</v>
      </c>
      <c r="AD57" s="95">
        <v>38628.629999999997</v>
      </c>
      <c r="AE57" s="95">
        <v>1394202.31</v>
      </c>
      <c r="AF57" s="95">
        <v>15427.81</v>
      </c>
      <c r="AG57" s="95">
        <v>146480.98000000001</v>
      </c>
      <c r="AH57" s="95">
        <v>23729.67</v>
      </c>
      <c r="AI57" s="95">
        <v>150603.66</v>
      </c>
      <c r="AJ57" s="95">
        <v>181834.21</v>
      </c>
      <c r="AK57" s="95"/>
      <c r="AL57" s="95"/>
      <c r="AM57" s="95"/>
      <c r="AN57" s="95"/>
      <c r="AO57" s="95"/>
      <c r="AP57" s="12"/>
      <c r="AQ57" s="96" t="s">
        <v>1397</v>
      </c>
      <c r="AR57" s="123" t="s">
        <v>50</v>
      </c>
      <c r="AV57" s="158" t="s">
        <v>762</v>
      </c>
      <c r="AW57" s="158" t="e">
        <f t="shared" si="0"/>
        <v>#REF!</v>
      </c>
    </row>
    <row r="58" spans="1:49" ht="93.6" customHeight="1" x14ac:dyDescent="0.25">
      <c r="A58" s="298" t="s">
        <v>817</v>
      </c>
      <c r="B58" s="219" t="s">
        <v>1095</v>
      </c>
      <c r="C58" s="120" t="s">
        <v>43</v>
      </c>
      <c r="D58" s="120" t="s">
        <v>1192</v>
      </c>
      <c r="E58" s="94" t="s">
        <v>391</v>
      </c>
      <c r="F58" s="101" t="s">
        <v>1172</v>
      </c>
      <c r="G58" s="94">
        <v>36</v>
      </c>
      <c r="H58" s="94" t="s">
        <v>45</v>
      </c>
      <c r="I58" s="94">
        <v>2023</v>
      </c>
      <c r="J58" s="94">
        <v>2023</v>
      </c>
      <c r="K58" s="86" t="s">
        <v>46</v>
      </c>
      <c r="L58" s="86" t="s">
        <v>47</v>
      </c>
      <c r="M58" s="86" t="s">
        <v>46</v>
      </c>
      <c r="N58" s="94" t="s">
        <v>45</v>
      </c>
      <c r="O58" s="94" t="s">
        <v>48</v>
      </c>
      <c r="P58" s="48" t="s">
        <v>49</v>
      </c>
      <c r="Q58" s="86" t="s">
        <v>392</v>
      </c>
      <c r="R58" s="48">
        <v>1</v>
      </c>
      <c r="S58" s="94" t="s">
        <v>45</v>
      </c>
      <c r="T58" s="94" t="s">
        <v>47</v>
      </c>
      <c r="U58" s="95">
        <v>2679833.33</v>
      </c>
      <c r="V58" s="95">
        <v>2679833.33</v>
      </c>
      <c r="W58" s="95">
        <v>2679833.33</v>
      </c>
      <c r="X58" s="95">
        <v>8039499.9900000002</v>
      </c>
      <c r="Y58" s="48" t="s">
        <v>47</v>
      </c>
      <c r="Z58" s="49"/>
      <c r="AA58" s="49" t="s">
        <v>47</v>
      </c>
      <c r="AB58" s="50"/>
      <c r="AC58" s="95">
        <v>339368.0661460766</v>
      </c>
      <c r="AD58" s="95">
        <v>302237.28306411824</v>
      </c>
      <c r="AE58" s="95">
        <v>367517.64128633222</v>
      </c>
      <c r="AF58" s="95">
        <v>158401.55496482193</v>
      </c>
      <c r="AG58" s="95">
        <v>428690.76376566477</v>
      </c>
      <c r="AH58" s="95">
        <v>166094.9532921667</v>
      </c>
      <c r="AI58" s="95">
        <v>374875.42942690401</v>
      </c>
      <c r="AJ58" s="95">
        <v>542647.63805391558</v>
      </c>
      <c r="AK58" s="95"/>
      <c r="AL58" s="95"/>
      <c r="AM58" s="95"/>
      <c r="AN58" s="95"/>
      <c r="AO58" s="95"/>
      <c r="AP58" s="48" t="s">
        <v>45</v>
      </c>
      <c r="AQ58" s="96"/>
      <c r="AR58" s="123" t="s">
        <v>50</v>
      </c>
      <c r="AS58" s="349"/>
      <c r="AV58" s="158" t="s">
        <v>762</v>
      </c>
      <c r="AW58" s="158" t="e">
        <f t="shared" si="0"/>
        <v>#REF!</v>
      </c>
    </row>
    <row r="59" spans="1:49" ht="139.5" customHeight="1" x14ac:dyDescent="0.25">
      <c r="A59" s="298" t="s">
        <v>818</v>
      </c>
      <c r="B59" s="219" t="s">
        <v>1096</v>
      </c>
      <c r="C59" s="120" t="s">
        <v>43</v>
      </c>
      <c r="D59" s="120" t="s">
        <v>1193</v>
      </c>
      <c r="E59" s="96" t="s">
        <v>393</v>
      </c>
      <c r="F59" s="101" t="s">
        <v>96</v>
      </c>
      <c r="G59" s="94">
        <v>36</v>
      </c>
      <c r="H59" s="94" t="s">
        <v>45</v>
      </c>
      <c r="I59" s="94">
        <v>2023</v>
      </c>
      <c r="J59" s="94">
        <v>2023</v>
      </c>
      <c r="K59" s="94"/>
      <c r="L59" s="35" t="s">
        <v>47</v>
      </c>
      <c r="M59" s="94"/>
      <c r="N59" s="94" t="s">
        <v>94</v>
      </c>
      <c r="O59" s="94" t="s">
        <v>48</v>
      </c>
      <c r="P59" s="12" t="s">
        <v>56</v>
      </c>
      <c r="Q59" s="64" t="s">
        <v>197</v>
      </c>
      <c r="R59" s="12">
        <v>2</v>
      </c>
      <c r="S59" s="94" t="s">
        <v>47</v>
      </c>
      <c r="T59" s="94" t="s">
        <v>47</v>
      </c>
      <c r="U59" s="95">
        <v>2053333.33333333</v>
      </c>
      <c r="V59" s="95">
        <v>3061666.66</v>
      </c>
      <c r="W59" s="95">
        <v>3061666.66</v>
      </c>
      <c r="X59" s="95">
        <v>8176666.6600000001</v>
      </c>
      <c r="Y59" s="10">
        <v>0</v>
      </c>
      <c r="Z59" s="43"/>
      <c r="AA59" s="36" t="s">
        <v>263</v>
      </c>
      <c r="AB59" s="94" t="s">
        <v>264</v>
      </c>
      <c r="AC59" s="95">
        <v>410666.66600000003</v>
      </c>
      <c r="AD59" s="95">
        <v>205333.33300000001</v>
      </c>
      <c r="AE59" s="95">
        <v>205333.33300000001</v>
      </c>
      <c r="AF59" s="95">
        <v>71866.666550000009</v>
      </c>
      <c r="AG59" s="95">
        <v>205333.33300000001</v>
      </c>
      <c r="AH59" s="95">
        <v>123199.99980000001</v>
      </c>
      <c r="AI59" s="95">
        <v>153999.99974999999</v>
      </c>
      <c r="AJ59" s="95">
        <v>677599.99890000001</v>
      </c>
      <c r="AK59" s="95"/>
      <c r="AL59" s="95"/>
      <c r="AM59" s="95"/>
      <c r="AN59" s="95"/>
      <c r="AO59" s="95"/>
      <c r="AP59" s="12"/>
      <c r="AQ59" s="96"/>
      <c r="AR59" s="123" t="s">
        <v>50</v>
      </c>
      <c r="AV59" s="158" t="s">
        <v>762</v>
      </c>
      <c r="AW59" s="158" t="e">
        <f t="shared" si="0"/>
        <v>#REF!</v>
      </c>
    </row>
    <row r="60" spans="1:49" ht="67.900000000000006" customHeight="1" x14ac:dyDescent="0.25">
      <c r="A60" s="298" t="s">
        <v>819</v>
      </c>
      <c r="B60" s="219" t="s">
        <v>1097</v>
      </c>
      <c r="C60" s="120" t="s">
        <v>43</v>
      </c>
      <c r="D60" s="120" t="s">
        <v>1193</v>
      </c>
      <c r="E60" s="96" t="s">
        <v>394</v>
      </c>
      <c r="F60" s="101" t="s">
        <v>161</v>
      </c>
      <c r="G60" s="94">
        <v>36</v>
      </c>
      <c r="H60" s="94" t="s">
        <v>45</v>
      </c>
      <c r="I60" s="94">
        <v>2023</v>
      </c>
      <c r="J60" s="94">
        <v>2023</v>
      </c>
      <c r="K60" s="94"/>
      <c r="L60" s="94" t="s">
        <v>47</v>
      </c>
      <c r="M60" s="94"/>
      <c r="N60" s="94" t="s">
        <v>45</v>
      </c>
      <c r="O60" s="94" t="s">
        <v>48</v>
      </c>
      <c r="P60" s="12" t="s">
        <v>56</v>
      </c>
      <c r="Q60" s="94">
        <v>33141411</v>
      </c>
      <c r="R60" s="12">
        <v>3</v>
      </c>
      <c r="S60" s="94" t="s">
        <v>47</v>
      </c>
      <c r="T60" s="94" t="s">
        <v>92</v>
      </c>
      <c r="U60" s="95">
        <v>0</v>
      </c>
      <c r="V60" s="95">
        <v>1942800</v>
      </c>
      <c r="W60" s="95">
        <v>6237400</v>
      </c>
      <c r="X60" s="95">
        <v>8180200</v>
      </c>
      <c r="Y60" s="10">
        <v>0</v>
      </c>
      <c r="Z60" s="43"/>
      <c r="AA60" s="36"/>
      <c r="AB60" s="94"/>
      <c r="AC60" s="95">
        <v>388560</v>
      </c>
      <c r="AD60" s="95">
        <v>194280</v>
      </c>
      <c r="AE60" s="95">
        <v>194280</v>
      </c>
      <c r="AF60" s="95">
        <v>67998</v>
      </c>
      <c r="AG60" s="95">
        <v>194280</v>
      </c>
      <c r="AH60" s="95">
        <v>116568</v>
      </c>
      <c r="AI60" s="95">
        <v>145710</v>
      </c>
      <c r="AJ60" s="95">
        <v>641124</v>
      </c>
      <c r="AK60" s="95"/>
      <c r="AL60" s="95"/>
      <c r="AM60" s="95"/>
      <c r="AN60" s="95"/>
      <c r="AO60" s="95"/>
      <c r="AP60" s="12"/>
      <c r="AQ60" s="96"/>
      <c r="AR60" s="123" t="s">
        <v>50</v>
      </c>
      <c r="AV60" s="158" t="s">
        <v>762</v>
      </c>
      <c r="AW60" s="158" t="e">
        <f t="shared" si="0"/>
        <v>#REF!</v>
      </c>
    </row>
    <row r="61" spans="1:49" ht="111" customHeight="1" x14ac:dyDescent="0.25">
      <c r="A61" s="298" t="s">
        <v>820</v>
      </c>
      <c r="B61" s="219" t="s">
        <v>1098</v>
      </c>
      <c r="C61" s="120" t="s">
        <v>43</v>
      </c>
      <c r="D61" s="120" t="s">
        <v>1406</v>
      </c>
      <c r="E61" s="96" t="s">
        <v>395</v>
      </c>
      <c r="F61" s="101" t="s">
        <v>195</v>
      </c>
      <c r="G61" s="94">
        <v>48</v>
      </c>
      <c r="H61" s="94" t="s">
        <v>47</v>
      </c>
      <c r="I61" s="94">
        <v>2023</v>
      </c>
      <c r="J61" s="94">
        <v>2023</v>
      </c>
      <c r="K61" s="21" t="s">
        <v>396</v>
      </c>
      <c r="L61" s="123" t="s">
        <v>47</v>
      </c>
      <c r="M61" s="123"/>
      <c r="N61" s="94" t="s">
        <v>47</v>
      </c>
      <c r="O61" s="94" t="s">
        <v>48</v>
      </c>
      <c r="P61" s="17" t="s">
        <v>49</v>
      </c>
      <c r="Q61" s="18" t="s">
        <v>178</v>
      </c>
      <c r="R61" s="17">
        <v>1</v>
      </c>
      <c r="S61" s="94" t="s">
        <v>45</v>
      </c>
      <c r="T61" s="94" t="s">
        <v>45</v>
      </c>
      <c r="U61" s="95">
        <v>3000000</v>
      </c>
      <c r="V61" s="95">
        <v>4000000</v>
      </c>
      <c r="W61" s="95">
        <v>1349207.77</v>
      </c>
      <c r="X61" s="95">
        <v>8349207.7699999996</v>
      </c>
      <c r="Y61" s="22"/>
      <c r="Z61" s="22"/>
      <c r="AA61" s="23">
        <v>226120</v>
      </c>
      <c r="AB61" s="22" t="s">
        <v>58</v>
      </c>
      <c r="AD61" s="95"/>
      <c r="AE61" s="95"/>
      <c r="AF61" s="95"/>
      <c r="AG61" s="95"/>
      <c r="AH61" s="95"/>
      <c r="AI61" s="95"/>
      <c r="AJ61" s="95"/>
      <c r="AK61" s="95"/>
      <c r="AL61" s="95"/>
      <c r="AM61" s="95">
        <v>3000000</v>
      </c>
      <c r="AN61" s="95"/>
      <c r="AO61" s="95"/>
      <c r="AP61" s="193" t="s">
        <v>45</v>
      </c>
      <c r="AQ61" s="96" t="s">
        <v>1335</v>
      </c>
      <c r="AR61" s="42" t="s">
        <v>51</v>
      </c>
      <c r="AV61" s="158" t="s">
        <v>762</v>
      </c>
      <c r="AW61" s="158" t="e">
        <f t="shared" si="0"/>
        <v>#REF!</v>
      </c>
    </row>
    <row r="62" spans="1:49" ht="139.5" customHeight="1" x14ac:dyDescent="0.25">
      <c r="A62" s="298" t="s">
        <v>821</v>
      </c>
      <c r="B62" s="219" t="s">
        <v>1099</v>
      </c>
      <c r="C62" s="120" t="s">
        <v>43</v>
      </c>
      <c r="D62" s="120" t="s">
        <v>1406</v>
      </c>
      <c r="E62" s="96" t="s">
        <v>397</v>
      </c>
      <c r="F62" s="101" t="s">
        <v>195</v>
      </c>
      <c r="G62" s="94">
        <v>48</v>
      </c>
      <c r="H62" s="94" t="s">
        <v>47</v>
      </c>
      <c r="I62" s="94">
        <v>2023</v>
      </c>
      <c r="J62" s="94">
        <v>2023</v>
      </c>
      <c r="K62" s="21" t="s">
        <v>398</v>
      </c>
      <c r="L62" s="123" t="s">
        <v>47</v>
      </c>
      <c r="M62" s="123"/>
      <c r="N62" s="94" t="s">
        <v>47</v>
      </c>
      <c r="O62" s="94" t="s">
        <v>48</v>
      </c>
      <c r="P62" s="17" t="s">
        <v>49</v>
      </c>
      <c r="Q62" s="18" t="s">
        <v>178</v>
      </c>
      <c r="R62" s="17">
        <v>1</v>
      </c>
      <c r="S62" s="94" t="s">
        <v>45</v>
      </c>
      <c r="T62" s="94" t="s">
        <v>45</v>
      </c>
      <c r="U62" s="95">
        <v>3000000</v>
      </c>
      <c r="V62" s="95">
        <v>4000000</v>
      </c>
      <c r="W62" s="95">
        <v>1474864.74</v>
      </c>
      <c r="X62" s="95">
        <v>8474864.7400000002</v>
      </c>
      <c r="Y62" s="22"/>
      <c r="Z62" s="22"/>
      <c r="AA62" s="23">
        <v>226120</v>
      </c>
      <c r="AB62" s="22" t="s">
        <v>58</v>
      </c>
      <c r="AC62" s="95"/>
      <c r="AD62" s="95"/>
      <c r="AE62" s="95"/>
      <c r="AF62" s="95"/>
      <c r="AG62" s="95"/>
      <c r="AH62" s="95"/>
      <c r="AI62" s="95"/>
      <c r="AJ62" s="95"/>
      <c r="AK62" s="95"/>
      <c r="AL62" s="95">
        <v>3000000</v>
      </c>
      <c r="AM62" s="95"/>
      <c r="AN62" s="95"/>
      <c r="AO62" s="95"/>
      <c r="AP62" s="193" t="s">
        <v>45</v>
      </c>
      <c r="AQ62" s="96" t="s">
        <v>1336</v>
      </c>
      <c r="AR62" s="42" t="s">
        <v>51</v>
      </c>
      <c r="AV62" s="158" t="s">
        <v>762</v>
      </c>
      <c r="AW62" s="158" t="e">
        <f t="shared" si="0"/>
        <v>#REF!</v>
      </c>
    </row>
    <row r="63" spans="1:49" ht="139.5" customHeight="1" x14ac:dyDescent="0.25">
      <c r="A63" s="298" t="s">
        <v>822</v>
      </c>
      <c r="B63" s="219" t="s">
        <v>1100</v>
      </c>
      <c r="C63" s="120" t="s">
        <v>43</v>
      </c>
      <c r="D63" s="101" t="s">
        <v>1173</v>
      </c>
      <c r="E63" s="96" t="s">
        <v>399</v>
      </c>
      <c r="F63" s="113" t="s">
        <v>1610</v>
      </c>
      <c r="G63" s="94">
        <v>72</v>
      </c>
      <c r="H63" s="94" t="s">
        <v>47</v>
      </c>
      <c r="I63" s="94">
        <v>2023</v>
      </c>
      <c r="J63" s="94">
        <v>2023</v>
      </c>
      <c r="K63" s="113"/>
      <c r="L63" s="113" t="s">
        <v>47</v>
      </c>
      <c r="M63" s="113"/>
      <c r="N63" s="94" t="s">
        <v>47</v>
      </c>
      <c r="O63" s="94" t="s">
        <v>48</v>
      </c>
      <c r="P63" s="115" t="s">
        <v>49</v>
      </c>
      <c r="Q63" s="61" t="s">
        <v>400</v>
      </c>
      <c r="R63" s="115">
        <v>2</v>
      </c>
      <c r="S63" s="94" t="s">
        <v>45</v>
      </c>
      <c r="T63" s="94" t="s">
        <v>45</v>
      </c>
      <c r="U63" s="95">
        <v>0</v>
      </c>
      <c r="V63" s="95">
        <v>1020000</v>
      </c>
      <c r="W63" s="95">
        <v>4080000</v>
      </c>
      <c r="X63" s="95">
        <v>5100000</v>
      </c>
      <c r="Y63" s="33"/>
      <c r="Z63" s="33"/>
      <c r="AA63" s="23">
        <v>239787</v>
      </c>
      <c r="AB63" s="23" t="s">
        <v>421</v>
      </c>
      <c r="AC63" s="95">
        <v>160920</v>
      </c>
      <c r="AD63" s="95">
        <v>137040</v>
      </c>
      <c r="AE63" s="95">
        <v>163440</v>
      </c>
      <c r="AF63" s="95">
        <v>55200</v>
      </c>
      <c r="AG63" s="95">
        <v>186600</v>
      </c>
      <c r="AH63" s="95">
        <v>23160</v>
      </c>
      <c r="AI63" s="95">
        <v>92880</v>
      </c>
      <c r="AJ63" s="95">
        <v>200760</v>
      </c>
      <c r="AK63" s="95"/>
      <c r="AL63" s="95"/>
      <c r="AM63" s="95"/>
      <c r="AN63" s="95"/>
      <c r="AO63" s="95"/>
      <c r="AP63" s="67"/>
      <c r="AQ63" s="96"/>
      <c r="AR63" s="123" t="s">
        <v>50</v>
      </c>
      <c r="AV63" s="158" t="s">
        <v>762</v>
      </c>
      <c r="AW63" s="158" t="e">
        <f t="shared" si="0"/>
        <v>#REF!</v>
      </c>
    </row>
    <row r="64" spans="1:49" ht="139.5" customHeight="1" x14ac:dyDescent="0.25">
      <c r="A64" s="298" t="s">
        <v>823</v>
      </c>
      <c r="B64" s="219" t="s">
        <v>1101</v>
      </c>
      <c r="C64" s="120" t="s">
        <v>43</v>
      </c>
      <c r="D64" s="120" t="s">
        <v>1193</v>
      </c>
      <c r="E64" s="96" t="s">
        <v>401</v>
      </c>
      <c r="F64" s="101" t="s">
        <v>161</v>
      </c>
      <c r="G64" s="94">
        <v>36</v>
      </c>
      <c r="H64" s="94" t="s">
        <v>45</v>
      </c>
      <c r="I64" s="94">
        <v>2023</v>
      </c>
      <c r="J64" s="94">
        <v>2023</v>
      </c>
      <c r="K64" s="94" t="s">
        <v>47</v>
      </c>
      <c r="L64" s="35" t="s">
        <v>47</v>
      </c>
      <c r="M64" s="94"/>
      <c r="N64" s="94" t="s">
        <v>94</v>
      </c>
      <c r="O64" s="94" t="s">
        <v>48</v>
      </c>
      <c r="P64" s="12" t="s">
        <v>56</v>
      </c>
      <c r="Q64" s="120">
        <v>33141300</v>
      </c>
      <c r="R64" s="12">
        <v>2</v>
      </c>
      <c r="S64" s="94" t="s">
        <v>47</v>
      </c>
      <c r="T64" s="94" t="s">
        <v>47</v>
      </c>
      <c r="U64" s="95">
        <v>3275182.24</v>
      </c>
      <c r="V64" s="95">
        <v>3275182.24</v>
      </c>
      <c r="W64" s="95">
        <v>3275182.24</v>
      </c>
      <c r="X64" s="95">
        <v>9825546.7200000007</v>
      </c>
      <c r="Y64" s="10">
        <v>0</v>
      </c>
      <c r="Z64" s="44"/>
      <c r="AA64" s="14" t="s">
        <v>263</v>
      </c>
      <c r="AB64" s="68" t="s">
        <v>264</v>
      </c>
      <c r="AC64" s="95">
        <v>413410.44</v>
      </c>
      <c r="AD64" s="95">
        <v>381768.14</v>
      </c>
      <c r="AE64" s="95">
        <v>729649.66</v>
      </c>
      <c r="AF64" s="95">
        <v>85729.19</v>
      </c>
      <c r="AG64" s="95">
        <v>322725</v>
      </c>
      <c r="AH64" s="95">
        <v>186909.55</v>
      </c>
      <c r="AI64" s="95">
        <v>248669.41</v>
      </c>
      <c r="AJ64" s="95">
        <v>906320.84</v>
      </c>
      <c r="AK64" s="95"/>
      <c r="AL64" s="95"/>
      <c r="AM64" s="95"/>
      <c r="AN64" s="95"/>
      <c r="AO64" s="95"/>
      <c r="AP64" s="12"/>
      <c r="AQ64" s="60"/>
      <c r="AR64" s="123" t="s">
        <v>50</v>
      </c>
      <c r="AV64" s="158" t="s">
        <v>762</v>
      </c>
      <c r="AW64" s="158" t="e">
        <f t="shared" si="0"/>
        <v>#REF!</v>
      </c>
    </row>
    <row r="65" spans="1:49" ht="82.15" customHeight="1" x14ac:dyDescent="0.25">
      <c r="A65" s="298" t="s">
        <v>824</v>
      </c>
      <c r="B65" s="219" t="s">
        <v>1102</v>
      </c>
      <c r="C65" s="120" t="s">
        <v>43</v>
      </c>
      <c r="D65" s="120" t="s">
        <v>1193</v>
      </c>
      <c r="E65" s="96" t="s">
        <v>404</v>
      </c>
      <c r="F65" s="101" t="s">
        <v>90</v>
      </c>
      <c r="G65" s="94">
        <v>36</v>
      </c>
      <c r="H65" s="94" t="s">
        <v>47</v>
      </c>
      <c r="I65" s="94">
        <v>2023</v>
      </c>
      <c r="J65" s="94">
        <v>2023</v>
      </c>
      <c r="K65" s="94" t="s">
        <v>47</v>
      </c>
      <c r="L65" s="94" t="s">
        <v>47</v>
      </c>
      <c r="M65" s="94"/>
      <c r="N65" s="94" t="s">
        <v>47</v>
      </c>
      <c r="O65" s="94" t="s">
        <v>48</v>
      </c>
      <c r="P65" s="12" t="s">
        <v>56</v>
      </c>
      <c r="Q65" s="64" t="s">
        <v>91</v>
      </c>
      <c r="R65" s="12">
        <v>2</v>
      </c>
      <c r="S65" s="94" t="s">
        <v>47</v>
      </c>
      <c r="T65" s="94" t="s">
        <v>47</v>
      </c>
      <c r="U65" s="95">
        <v>0</v>
      </c>
      <c r="V65" s="95">
        <v>4023137.63</v>
      </c>
      <c r="W65" s="95">
        <v>8057075.2599999998</v>
      </c>
      <c r="X65" s="95">
        <v>12080212.890000001</v>
      </c>
      <c r="Y65" s="10">
        <v>0</v>
      </c>
      <c r="Z65" s="43"/>
      <c r="AA65" s="44"/>
      <c r="AB65" s="45"/>
      <c r="AC65" s="95"/>
      <c r="AD65" s="95"/>
      <c r="AE65" s="95">
        <v>4033937.63</v>
      </c>
      <c r="AF65" s="95"/>
      <c r="AG65" s="95"/>
      <c r="AH65" s="95"/>
      <c r="AI65" s="95"/>
      <c r="AJ65" s="95"/>
      <c r="AK65" s="95"/>
      <c r="AL65" s="95"/>
      <c r="AM65" s="95"/>
      <c r="AN65" s="95"/>
      <c r="AO65" s="95"/>
      <c r="AP65" s="12"/>
      <c r="AQ65" s="99"/>
      <c r="AR65" s="123" t="s">
        <v>50</v>
      </c>
      <c r="AV65" s="158" t="s">
        <v>762</v>
      </c>
      <c r="AW65" s="158" t="e">
        <f>#REF!+1</f>
        <v>#REF!</v>
      </c>
    </row>
    <row r="66" spans="1:49" ht="87.75" customHeight="1" x14ac:dyDescent="0.25">
      <c r="A66" s="298" t="s">
        <v>825</v>
      </c>
      <c r="B66" s="219" t="s">
        <v>1103</v>
      </c>
      <c r="C66" s="120" t="s">
        <v>43</v>
      </c>
      <c r="D66" s="120" t="s">
        <v>1192</v>
      </c>
      <c r="E66" s="96" t="s">
        <v>405</v>
      </c>
      <c r="F66" s="101" t="s">
        <v>419</v>
      </c>
      <c r="G66" s="94">
        <v>108</v>
      </c>
      <c r="H66" s="94" t="s">
        <v>45</v>
      </c>
      <c r="I66" s="94">
        <v>2023</v>
      </c>
      <c r="J66" s="94">
        <v>2024</v>
      </c>
      <c r="K66" s="96"/>
      <c r="L66" s="94" t="s">
        <v>45</v>
      </c>
      <c r="M66" s="96"/>
      <c r="N66" s="94" t="s">
        <v>45</v>
      </c>
      <c r="O66" s="94" t="s">
        <v>48</v>
      </c>
      <c r="P66" s="94" t="s">
        <v>49</v>
      </c>
      <c r="Q66" s="94">
        <v>85311000</v>
      </c>
      <c r="R66" s="94">
        <v>2</v>
      </c>
      <c r="S66" s="94" t="s">
        <v>47</v>
      </c>
      <c r="T66" s="94" t="s">
        <v>47</v>
      </c>
      <c r="U66" s="95">
        <v>0</v>
      </c>
      <c r="V66" s="95">
        <v>1992802.78</v>
      </c>
      <c r="W66" s="95">
        <v>20924429.219999999</v>
      </c>
      <c r="X66" s="95">
        <v>22917232</v>
      </c>
      <c r="Y66" s="95">
        <v>250000</v>
      </c>
      <c r="Z66" s="96" t="s">
        <v>47</v>
      </c>
      <c r="AA66" s="96"/>
      <c r="AB66" s="96"/>
      <c r="AC66" s="95"/>
      <c r="AD66" s="95"/>
      <c r="AE66" s="95"/>
      <c r="AF66" s="95">
        <v>1992802.78</v>
      </c>
      <c r="AG66" s="95"/>
      <c r="AH66" s="95"/>
      <c r="AI66" s="95"/>
      <c r="AJ66" s="95"/>
      <c r="AK66" s="95"/>
      <c r="AL66" s="95"/>
      <c r="AM66" s="95"/>
      <c r="AN66" s="95"/>
      <c r="AO66" s="95"/>
      <c r="AP66" s="96"/>
      <c r="AQ66" s="96" t="s">
        <v>1256</v>
      </c>
      <c r="AR66" s="94" t="s">
        <v>50</v>
      </c>
      <c r="AV66" s="158" t="s">
        <v>762</v>
      </c>
      <c r="AW66" s="158" t="e">
        <f>#REF!+1</f>
        <v>#REF!</v>
      </c>
    </row>
    <row r="67" spans="1:49" ht="84.6" customHeight="1" x14ac:dyDescent="0.25">
      <c r="A67" s="298" t="s">
        <v>826</v>
      </c>
      <c r="B67" s="219" t="s">
        <v>1104</v>
      </c>
      <c r="C67" s="120" t="s">
        <v>43</v>
      </c>
      <c r="D67" s="120" t="s">
        <v>1193</v>
      </c>
      <c r="E67" s="96" t="s">
        <v>406</v>
      </c>
      <c r="F67" s="101" t="s">
        <v>161</v>
      </c>
      <c r="G67" s="94">
        <v>36</v>
      </c>
      <c r="H67" s="94" t="s">
        <v>45</v>
      </c>
      <c r="I67" s="94">
        <v>2023</v>
      </c>
      <c r="J67" s="94">
        <v>2023</v>
      </c>
      <c r="K67" s="94" t="s">
        <v>47</v>
      </c>
      <c r="L67" s="94" t="s">
        <v>47</v>
      </c>
      <c r="M67" s="96"/>
      <c r="N67" s="94" t="s">
        <v>94</v>
      </c>
      <c r="O67" s="94" t="s">
        <v>48</v>
      </c>
      <c r="P67" s="94" t="s">
        <v>56</v>
      </c>
      <c r="Q67" s="94" t="s">
        <v>247</v>
      </c>
      <c r="R67" s="94">
        <v>3</v>
      </c>
      <c r="S67" s="94" t="s">
        <v>47</v>
      </c>
      <c r="T67" s="94" t="s">
        <v>47</v>
      </c>
      <c r="U67" s="95">
        <v>4849144</v>
      </c>
      <c r="V67" s="95">
        <v>4849144</v>
      </c>
      <c r="W67" s="95">
        <v>4849144</v>
      </c>
      <c r="X67" s="95">
        <v>14547432</v>
      </c>
      <c r="Y67" s="94" t="s">
        <v>47</v>
      </c>
      <c r="Z67" s="96"/>
      <c r="AA67" s="96" t="s">
        <v>263</v>
      </c>
      <c r="AB67" s="96" t="s">
        <v>264</v>
      </c>
      <c r="AC67" s="95">
        <v>612084.03</v>
      </c>
      <c r="AD67" s="95">
        <v>565235.32999999996</v>
      </c>
      <c r="AE67" s="95">
        <v>1080299.06</v>
      </c>
      <c r="AF67" s="95">
        <v>126928.27</v>
      </c>
      <c r="AG67" s="95">
        <v>477817.69</v>
      </c>
      <c r="AH67" s="95">
        <v>276733.09999999998</v>
      </c>
      <c r="AI67" s="95">
        <v>368173.03</v>
      </c>
      <c r="AJ67" s="95">
        <v>1341873.51</v>
      </c>
      <c r="AK67" s="95"/>
      <c r="AL67" s="95"/>
      <c r="AM67" s="95"/>
      <c r="AN67" s="95"/>
      <c r="AO67" s="95"/>
      <c r="AP67" s="96"/>
      <c r="AQ67" s="96"/>
      <c r="AR67" s="94" t="s">
        <v>50</v>
      </c>
      <c r="AV67" s="158" t="s">
        <v>762</v>
      </c>
      <c r="AW67" s="158" t="e">
        <f t="shared" ref="AW67:AW118" si="3">AW66+1</f>
        <v>#REF!</v>
      </c>
    </row>
    <row r="68" spans="1:49" ht="139.5" customHeight="1" x14ac:dyDescent="0.25">
      <c r="A68" s="298" t="s">
        <v>827</v>
      </c>
      <c r="B68" s="219" t="s">
        <v>1105</v>
      </c>
      <c r="C68" s="120" t="s">
        <v>43</v>
      </c>
      <c r="D68" s="120" t="s">
        <v>1192</v>
      </c>
      <c r="E68" s="96" t="s">
        <v>407</v>
      </c>
      <c r="F68" s="101" t="s">
        <v>408</v>
      </c>
      <c r="G68" s="94">
        <v>60</v>
      </c>
      <c r="H68" s="94" t="s">
        <v>45</v>
      </c>
      <c r="I68" s="94">
        <v>2023</v>
      </c>
      <c r="J68" s="94">
        <v>2023</v>
      </c>
      <c r="K68" s="96"/>
      <c r="L68" s="94" t="s">
        <v>47</v>
      </c>
      <c r="M68" s="96"/>
      <c r="N68" s="94" t="s">
        <v>47</v>
      </c>
      <c r="O68" s="94" t="s">
        <v>48</v>
      </c>
      <c r="P68" s="94" t="s">
        <v>49</v>
      </c>
      <c r="Q68" s="94" t="s">
        <v>409</v>
      </c>
      <c r="R68" s="94">
        <v>2</v>
      </c>
      <c r="S68" s="94" t="s">
        <v>45</v>
      </c>
      <c r="T68" s="94" t="s">
        <v>47</v>
      </c>
      <c r="U68" s="95">
        <v>1500000</v>
      </c>
      <c r="V68" s="95">
        <v>3000000</v>
      </c>
      <c r="W68" s="95">
        <v>10500000</v>
      </c>
      <c r="X68" s="95">
        <v>15000000</v>
      </c>
      <c r="Y68" s="94" t="s">
        <v>47</v>
      </c>
      <c r="Z68" s="96"/>
      <c r="AA68" s="96"/>
      <c r="AB68" s="96"/>
      <c r="AC68" s="95">
        <v>601870.84310000006</v>
      </c>
      <c r="AD68" s="95">
        <v>298865.6778</v>
      </c>
      <c r="AE68" s="95">
        <v>277560.33029999997</v>
      </c>
      <c r="AF68" s="95">
        <v>103384.60249999999</v>
      </c>
      <c r="AG68" s="95">
        <v>287959.39159999997</v>
      </c>
      <c r="AH68" s="95">
        <v>175083.7934</v>
      </c>
      <c r="AI68" s="95">
        <v>224757.6433</v>
      </c>
      <c r="AJ68" s="95">
        <v>1030517.7177</v>
      </c>
      <c r="AK68" s="95"/>
      <c r="AL68" s="95"/>
      <c r="AM68" s="95"/>
      <c r="AN68" s="95"/>
      <c r="AO68" s="95"/>
      <c r="AP68" s="96"/>
      <c r="AQ68" s="96"/>
      <c r="AR68" s="94" t="s">
        <v>50</v>
      </c>
      <c r="AV68" s="158" t="s">
        <v>762</v>
      </c>
      <c r="AW68" s="158" t="e">
        <f t="shared" si="3"/>
        <v>#REF!</v>
      </c>
    </row>
    <row r="69" spans="1:49" ht="139.5" customHeight="1" x14ac:dyDescent="0.25">
      <c r="A69" s="298" t="s">
        <v>828</v>
      </c>
      <c r="B69" s="219" t="s">
        <v>1106</v>
      </c>
      <c r="C69" s="120" t="s">
        <v>43</v>
      </c>
      <c r="D69" s="120" t="s">
        <v>1193</v>
      </c>
      <c r="E69" s="165" t="s">
        <v>1187</v>
      </c>
      <c r="F69" s="101" t="s">
        <v>146</v>
      </c>
      <c r="G69" s="94">
        <v>60</v>
      </c>
      <c r="H69" s="94" t="s">
        <v>47</v>
      </c>
      <c r="I69" s="72">
        <v>2024</v>
      </c>
      <c r="J69" s="72">
        <v>2024</v>
      </c>
      <c r="K69" s="94" t="s">
        <v>47</v>
      </c>
      <c r="L69" s="94" t="s">
        <v>47</v>
      </c>
      <c r="M69" s="96"/>
      <c r="N69" s="94" t="s">
        <v>45</v>
      </c>
      <c r="O69" s="94" t="s">
        <v>48</v>
      </c>
      <c r="P69" s="94" t="s">
        <v>56</v>
      </c>
      <c r="Q69" s="94" t="s">
        <v>91</v>
      </c>
      <c r="R69" s="94">
        <v>2</v>
      </c>
      <c r="S69" s="94" t="s">
        <v>47</v>
      </c>
      <c r="T69" s="94" t="s">
        <v>47</v>
      </c>
      <c r="U69" s="84">
        <v>0</v>
      </c>
      <c r="V69" s="84">
        <v>4175141.34</v>
      </c>
      <c r="W69" s="84">
        <v>21293221.359999999</v>
      </c>
      <c r="X69" s="84">
        <v>25468362.170000002</v>
      </c>
      <c r="Y69" s="94" t="s">
        <v>47</v>
      </c>
      <c r="Z69" s="165"/>
      <c r="AA69" s="165"/>
      <c r="AB69" s="165"/>
      <c r="AC69" s="95">
        <v>835028.26800000004</v>
      </c>
      <c r="AD69" s="95">
        <v>417514.13400000002</v>
      </c>
      <c r="AE69" s="95">
        <v>417514.13400000002</v>
      </c>
      <c r="AF69" s="95">
        <v>146129.94690000001</v>
      </c>
      <c r="AG69" s="95">
        <v>417514.13400000002</v>
      </c>
      <c r="AH69" s="95">
        <v>250508.48039999997</v>
      </c>
      <c r="AI69" s="95">
        <v>313135.6005</v>
      </c>
      <c r="AJ69" s="95">
        <v>1377796.6422000001</v>
      </c>
      <c r="AK69" s="95"/>
      <c r="AL69" s="95"/>
      <c r="AM69" s="95"/>
      <c r="AN69" s="95"/>
      <c r="AO69" s="95"/>
      <c r="AP69" s="169"/>
      <c r="AQ69" s="169"/>
      <c r="AR69" s="94" t="s">
        <v>50</v>
      </c>
      <c r="AV69" s="158" t="s">
        <v>762</v>
      </c>
      <c r="AW69" s="158" t="e">
        <f>#REF!+1</f>
        <v>#REF!</v>
      </c>
    </row>
    <row r="70" spans="1:49" ht="99" customHeight="1" x14ac:dyDescent="0.25">
      <c r="A70" s="298" t="s">
        <v>829</v>
      </c>
      <c r="B70" s="219" t="s">
        <v>1107</v>
      </c>
      <c r="C70" s="120" t="s">
        <v>43</v>
      </c>
      <c r="D70" s="120" t="s">
        <v>1192</v>
      </c>
      <c r="E70" s="96" t="s">
        <v>1584</v>
      </c>
      <c r="F70" s="101" t="s">
        <v>154</v>
      </c>
      <c r="G70" s="94">
        <v>36</v>
      </c>
      <c r="H70" s="94" t="s">
        <v>45</v>
      </c>
      <c r="I70" s="94">
        <v>2023</v>
      </c>
      <c r="J70" s="94">
        <v>2024</v>
      </c>
      <c r="K70" s="94" t="s">
        <v>46</v>
      </c>
      <c r="L70" s="94" t="s">
        <v>47</v>
      </c>
      <c r="M70" s="96" t="s">
        <v>46</v>
      </c>
      <c r="N70" s="94" t="s">
        <v>47</v>
      </c>
      <c r="O70" s="94" t="s">
        <v>48</v>
      </c>
      <c r="P70" s="40" t="s">
        <v>49</v>
      </c>
      <c r="Q70" s="94" t="s">
        <v>410</v>
      </c>
      <c r="R70" s="94">
        <v>3</v>
      </c>
      <c r="S70" s="94" t="s">
        <v>45</v>
      </c>
      <c r="T70" s="94" t="s">
        <v>45</v>
      </c>
      <c r="U70" s="95">
        <v>4500000</v>
      </c>
      <c r="V70" s="95">
        <v>9000000</v>
      </c>
      <c r="W70" s="95">
        <v>13500000</v>
      </c>
      <c r="X70" s="95">
        <v>27000000</v>
      </c>
      <c r="Y70" s="94" t="s">
        <v>47</v>
      </c>
      <c r="Z70" s="96"/>
      <c r="AA70" s="96" t="s">
        <v>263</v>
      </c>
      <c r="AB70" s="96" t="s">
        <v>264</v>
      </c>
      <c r="AC70" s="95">
        <v>1805400</v>
      </c>
      <c r="AD70" s="95">
        <v>896400</v>
      </c>
      <c r="AE70" s="95">
        <v>832500</v>
      </c>
      <c r="AF70" s="95">
        <v>310500</v>
      </c>
      <c r="AG70" s="95">
        <v>864000</v>
      </c>
      <c r="AH70" s="95">
        <v>525600</v>
      </c>
      <c r="AI70" s="95">
        <v>674100</v>
      </c>
      <c r="AJ70" s="95">
        <v>3091500</v>
      </c>
      <c r="AK70" s="95"/>
      <c r="AL70" s="95"/>
      <c r="AM70" s="95"/>
      <c r="AN70" s="95"/>
      <c r="AO70" s="95"/>
      <c r="AP70" s="96"/>
      <c r="AQ70" s="96"/>
      <c r="AR70" s="94" t="s">
        <v>50</v>
      </c>
      <c r="AV70" s="158" t="s">
        <v>762</v>
      </c>
      <c r="AW70" s="158" t="e">
        <f t="shared" si="3"/>
        <v>#REF!</v>
      </c>
    </row>
    <row r="71" spans="1:49" ht="139.5" customHeight="1" x14ac:dyDescent="0.25">
      <c r="A71" s="298" t="s">
        <v>830</v>
      </c>
      <c r="B71" s="219" t="s">
        <v>1108</v>
      </c>
      <c r="C71" s="120" t="s">
        <v>43</v>
      </c>
      <c r="D71" s="120" t="s">
        <v>1192</v>
      </c>
      <c r="E71" s="96" t="s">
        <v>411</v>
      </c>
      <c r="F71" s="101" t="s">
        <v>521</v>
      </c>
      <c r="G71" s="94">
        <v>60</v>
      </c>
      <c r="H71" s="94" t="s">
        <v>45</v>
      </c>
      <c r="I71" s="94">
        <v>2023</v>
      </c>
      <c r="J71" s="94">
        <v>2023</v>
      </c>
      <c r="K71" s="94" t="s">
        <v>47</v>
      </c>
      <c r="L71" s="94" t="s">
        <v>47</v>
      </c>
      <c r="M71" s="94" t="s">
        <v>47</v>
      </c>
      <c r="N71" s="94" t="s">
        <v>47</v>
      </c>
      <c r="O71" s="94" t="s">
        <v>48</v>
      </c>
      <c r="P71" s="94" t="s">
        <v>49</v>
      </c>
      <c r="Q71" s="94" t="s">
        <v>412</v>
      </c>
      <c r="R71" s="94">
        <v>1</v>
      </c>
      <c r="S71" s="94" t="s">
        <v>45</v>
      </c>
      <c r="T71" s="94" t="s">
        <v>45</v>
      </c>
      <c r="U71" s="89">
        <v>9616002.3200000003</v>
      </c>
      <c r="V71" s="89">
        <v>19232004.640000001</v>
      </c>
      <c r="W71" s="89">
        <v>67312016.230000004</v>
      </c>
      <c r="X71" s="89">
        <f>U71+V71+W71</f>
        <v>96160023.189999998</v>
      </c>
      <c r="Y71" s="94" t="s">
        <v>47</v>
      </c>
      <c r="Z71" s="94" t="s">
        <v>47</v>
      </c>
      <c r="AA71" s="94" t="s">
        <v>47</v>
      </c>
      <c r="AB71" s="94" t="s">
        <v>47</v>
      </c>
      <c r="AC71" s="89">
        <v>7311865.1100000003</v>
      </c>
      <c r="AD71" s="89">
        <v>684038.94</v>
      </c>
      <c r="AE71" s="89">
        <v>6020921.0899999999</v>
      </c>
      <c r="AF71" s="89">
        <v>2277143.23</v>
      </c>
      <c r="AG71" s="89">
        <v>2938036.27</v>
      </c>
      <c r="AH71" s="95"/>
      <c r="AI71" s="95"/>
      <c r="AJ71" s="95"/>
      <c r="AK71" s="95"/>
      <c r="AL71" s="95"/>
      <c r="AM71" s="95"/>
      <c r="AN71" s="95"/>
      <c r="AO71" s="95"/>
      <c r="AP71" s="94" t="s">
        <v>45</v>
      </c>
      <c r="AQ71" s="94" t="s">
        <v>1246</v>
      </c>
      <c r="AR71" s="94" t="s">
        <v>50</v>
      </c>
      <c r="AV71" s="158" t="s">
        <v>762</v>
      </c>
      <c r="AW71" s="158" t="e">
        <f>#REF!+1</f>
        <v>#REF!</v>
      </c>
    </row>
    <row r="72" spans="1:49" ht="99.6" customHeight="1" x14ac:dyDescent="0.25">
      <c r="A72" s="298" t="s">
        <v>831</v>
      </c>
      <c r="B72" s="219" t="s">
        <v>1109</v>
      </c>
      <c r="C72" s="120" t="s">
        <v>43</v>
      </c>
      <c r="D72" s="120" t="s">
        <v>1192</v>
      </c>
      <c r="E72" s="101" t="s">
        <v>1402</v>
      </c>
      <c r="F72" s="101" t="s">
        <v>158</v>
      </c>
      <c r="G72" s="94">
        <v>60</v>
      </c>
      <c r="H72" s="94" t="s">
        <v>45</v>
      </c>
      <c r="I72" s="94">
        <v>2023</v>
      </c>
      <c r="J72" s="94">
        <v>2023</v>
      </c>
      <c r="K72" s="94" t="s">
        <v>46</v>
      </c>
      <c r="L72" s="94" t="s">
        <v>47</v>
      </c>
      <c r="M72" s="94" t="s">
        <v>46</v>
      </c>
      <c r="N72" s="94" t="s">
        <v>47</v>
      </c>
      <c r="O72" s="94" t="s">
        <v>48</v>
      </c>
      <c r="P72" s="94" t="s">
        <v>49</v>
      </c>
      <c r="Q72" s="94" t="s">
        <v>413</v>
      </c>
      <c r="R72" s="94">
        <v>1</v>
      </c>
      <c r="S72" s="94" t="s">
        <v>47</v>
      </c>
      <c r="T72" s="94" t="s">
        <v>45</v>
      </c>
      <c r="U72" s="89">
        <v>0</v>
      </c>
      <c r="V72" s="350">
        <v>17701591.417209644</v>
      </c>
      <c r="W72" s="350">
        <v>136460677.88393146</v>
      </c>
      <c r="X72" s="350">
        <f>SUM(V72:W72)</f>
        <v>154162269.30114111</v>
      </c>
      <c r="Y72" s="94" t="s">
        <v>47</v>
      </c>
      <c r="Z72" s="94"/>
      <c r="AA72" s="94" t="s">
        <v>47</v>
      </c>
      <c r="AB72" s="96"/>
      <c r="AC72" s="279">
        <v>1898431.8062861101</v>
      </c>
      <c r="AD72" s="279">
        <v>1557245.1978674941</v>
      </c>
      <c r="AE72" s="279">
        <v>4039296.3811114165</v>
      </c>
      <c r="AF72" s="279">
        <v>674778.81173235725</v>
      </c>
      <c r="AG72" s="279">
        <v>977404.89588075608</v>
      </c>
      <c r="AH72" s="279">
        <v>566261.65228054207</v>
      </c>
      <c r="AI72" s="279">
        <v>1378903.2773601098</v>
      </c>
      <c r="AJ72" s="279">
        <v>2995491.9419733682</v>
      </c>
      <c r="AK72" s="279">
        <v>1028625.8985370377</v>
      </c>
      <c r="AL72" s="351" t="s">
        <v>1603</v>
      </c>
      <c r="AM72" s="279">
        <v>374037.55981284333</v>
      </c>
      <c r="AN72" s="351" t="s">
        <v>1602</v>
      </c>
      <c r="AO72" s="352">
        <v>0</v>
      </c>
      <c r="AP72" s="83" t="s">
        <v>45</v>
      </c>
      <c r="AQ72" s="96" t="s">
        <v>1405</v>
      </c>
      <c r="AR72" s="94" t="s">
        <v>50</v>
      </c>
      <c r="AS72" s="349"/>
      <c r="AV72" s="158" t="s">
        <v>762</v>
      </c>
      <c r="AW72" s="158" t="e">
        <f t="shared" si="3"/>
        <v>#REF!</v>
      </c>
    </row>
    <row r="73" spans="1:49" ht="111" customHeight="1" x14ac:dyDescent="0.25">
      <c r="A73" s="298" t="s">
        <v>832</v>
      </c>
      <c r="B73" s="219" t="s">
        <v>1110</v>
      </c>
      <c r="C73" s="120" t="s">
        <v>43</v>
      </c>
      <c r="D73" s="120" t="s">
        <v>1193</v>
      </c>
      <c r="E73" s="96" t="s">
        <v>414</v>
      </c>
      <c r="F73" s="101" t="s">
        <v>133</v>
      </c>
      <c r="G73" s="94">
        <v>60</v>
      </c>
      <c r="H73" s="94" t="s">
        <v>45</v>
      </c>
      <c r="I73" s="94">
        <v>2023</v>
      </c>
      <c r="J73" s="94">
        <v>2023</v>
      </c>
      <c r="K73" s="96"/>
      <c r="L73" s="94" t="s">
        <v>47</v>
      </c>
      <c r="M73" s="96"/>
      <c r="N73" s="94" t="s">
        <v>94</v>
      </c>
      <c r="O73" s="94" t="s">
        <v>48</v>
      </c>
      <c r="P73" s="94" t="s">
        <v>56</v>
      </c>
      <c r="Q73" s="94" t="s">
        <v>415</v>
      </c>
      <c r="R73" s="94">
        <v>1</v>
      </c>
      <c r="S73" s="94" t="s">
        <v>47</v>
      </c>
      <c r="T73" s="94" t="s">
        <v>47</v>
      </c>
      <c r="U73" s="95">
        <v>0</v>
      </c>
      <c r="V73" s="95">
        <v>7108267.5999999996</v>
      </c>
      <c r="W73" s="95">
        <v>35310279.799999997</v>
      </c>
      <c r="X73" s="95">
        <f>V73+W73</f>
        <v>42418547.399999999</v>
      </c>
      <c r="Y73" s="96">
        <v>0</v>
      </c>
      <c r="Z73" s="96"/>
      <c r="AA73" s="96"/>
      <c r="AB73" s="96"/>
      <c r="AC73" s="95">
        <v>897242.29</v>
      </c>
      <c r="AD73" s="95">
        <v>828567.67</v>
      </c>
      <c r="AE73" s="95">
        <v>1583589.76</v>
      </c>
      <c r="AF73" s="95">
        <v>186061.72</v>
      </c>
      <c r="AG73" s="95">
        <v>700423.83</v>
      </c>
      <c r="AH73" s="95">
        <v>405657.77</v>
      </c>
      <c r="AI73" s="95">
        <v>539697.81000000006</v>
      </c>
      <c r="AJ73" s="95">
        <v>1967026.75</v>
      </c>
      <c r="AK73" s="95"/>
      <c r="AL73" s="95"/>
      <c r="AM73" s="95"/>
      <c r="AN73" s="95"/>
      <c r="AO73" s="95"/>
      <c r="AP73" s="96"/>
      <c r="AQ73" s="96"/>
      <c r="AR73" s="94" t="s">
        <v>50</v>
      </c>
      <c r="AV73" s="158" t="s">
        <v>762</v>
      </c>
      <c r="AW73" s="158" t="e">
        <f t="shared" si="3"/>
        <v>#REF!</v>
      </c>
    </row>
    <row r="74" spans="1:49" ht="69" customHeight="1" x14ac:dyDescent="0.25">
      <c r="A74" s="298" t="s">
        <v>833</v>
      </c>
      <c r="B74" s="219" t="s">
        <v>1111</v>
      </c>
      <c r="C74" s="120" t="s">
        <v>43</v>
      </c>
      <c r="D74" s="120" t="s">
        <v>1193</v>
      </c>
      <c r="E74" s="96" t="s">
        <v>416</v>
      </c>
      <c r="F74" s="101" t="s">
        <v>90</v>
      </c>
      <c r="G74" s="94">
        <v>36</v>
      </c>
      <c r="H74" s="94" t="s">
        <v>47</v>
      </c>
      <c r="I74" s="94">
        <v>2023</v>
      </c>
      <c r="J74" s="94">
        <v>2023</v>
      </c>
      <c r="K74" s="94" t="s">
        <v>47</v>
      </c>
      <c r="L74" s="94" t="s">
        <v>47</v>
      </c>
      <c r="M74" s="96"/>
      <c r="N74" s="94" t="s">
        <v>45</v>
      </c>
      <c r="O74" s="94" t="s">
        <v>48</v>
      </c>
      <c r="P74" s="94" t="s">
        <v>56</v>
      </c>
      <c r="Q74" s="94" t="s">
        <v>91</v>
      </c>
      <c r="R74" s="94">
        <v>2</v>
      </c>
      <c r="S74" s="94" t="s">
        <v>47</v>
      </c>
      <c r="T74" s="94" t="s">
        <v>47</v>
      </c>
      <c r="U74" s="95">
        <v>0</v>
      </c>
      <c r="V74" s="95">
        <v>15946666.67</v>
      </c>
      <c r="W74" s="95">
        <v>31904133.34</v>
      </c>
      <c r="X74" s="95">
        <f>SUM(U74:W74)</f>
        <v>47850800.009999998</v>
      </c>
      <c r="Y74" s="96">
        <v>0</v>
      </c>
      <c r="Z74" s="96"/>
      <c r="AA74" s="96"/>
      <c r="AB74" s="96"/>
      <c r="AC74" s="95">
        <v>2014233.95</v>
      </c>
      <c r="AD74" s="95">
        <v>1860065.17</v>
      </c>
      <c r="AE74" s="95">
        <v>3555026.66</v>
      </c>
      <c r="AF74" s="95">
        <v>417693.01</v>
      </c>
      <c r="AG74" s="95">
        <v>1572392.95</v>
      </c>
      <c r="AH74" s="95">
        <v>910667.78</v>
      </c>
      <c r="AI74" s="95">
        <v>1211576.48</v>
      </c>
      <c r="AJ74" s="95">
        <v>4415810.66</v>
      </c>
      <c r="AK74" s="95"/>
      <c r="AL74" s="95"/>
      <c r="AM74" s="95"/>
      <c r="AN74" s="95"/>
      <c r="AO74" s="95"/>
      <c r="AP74" s="96"/>
      <c r="AQ74" s="96"/>
      <c r="AR74" s="94" t="s">
        <v>50</v>
      </c>
      <c r="AV74" s="158" t="s">
        <v>762</v>
      </c>
      <c r="AW74" s="158" t="e">
        <f t="shared" si="3"/>
        <v>#REF!</v>
      </c>
    </row>
    <row r="75" spans="1:49" ht="69.599999999999994" customHeight="1" x14ac:dyDescent="0.25">
      <c r="A75" s="298" t="s">
        <v>834</v>
      </c>
      <c r="B75" s="219" t="s">
        <v>1112</v>
      </c>
      <c r="C75" s="120" t="s">
        <v>43</v>
      </c>
      <c r="D75" s="120" t="s">
        <v>1193</v>
      </c>
      <c r="E75" s="96" t="s">
        <v>417</v>
      </c>
      <c r="F75" s="101" t="s">
        <v>146</v>
      </c>
      <c r="G75" s="94">
        <v>48</v>
      </c>
      <c r="H75" s="94" t="s">
        <v>45</v>
      </c>
      <c r="I75" s="94">
        <v>2023</v>
      </c>
      <c r="J75" s="94">
        <v>2024</v>
      </c>
      <c r="K75" s="94" t="s">
        <v>47</v>
      </c>
      <c r="L75" s="94" t="s">
        <v>47</v>
      </c>
      <c r="M75" s="96"/>
      <c r="N75" s="94" t="s">
        <v>94</v>
      </c>
      <c r="O75" s="94" t="s">
        <v>48</v>
      </c>
      <c r="P75" s="94" t="s">
        <v>56</v>
      </c>
      <c r="Q75" s="94" t="s">
        <v>91</v>
      </c>
      <c r="R75" s="94">
        <v>3</v>
      </c>
      <c r="S75" s="94" t="s">
        <v>47</v>
      </c>
      <c r="T75" s="94" t="s">
        <v>47</v>
      </c>
      <c r="U75" s="95">
        <v>0</v>
      </c>
      <c r="V75" s="95">
        <v>6557500</v>
      </c>
      <c r="W75" s="95">
        <v>45902500</v>
      </c>
      <c r="X75" s="95">
        <v>52460000</v>
      </c>
      <c r="Y75" s="96">
        <v>0</v>
      </c>
      <c r="Z75" s="96"/>
      <c r="AA75" s="96"/>
      <c r="AB75" s="96"/>
      <c r="AC75" s="95">
        <v>1311400</v>
      </c>
      <c r="AD75" s="95">
        <v>655700</v>
      </c>
      <c r="AE75" s="95">
        <v>655700</v>
      </c>
      <c r="AF75" s="95">
        <v>229495.00000000003</v>
      </c>
      <c r="AG75" s="95">
        <v>655700</v>
      </c>
      <c r="AH75" s="95">
        <v>393420</v>
      </c>
      <c r="AI75" s="95">
        <v>491775</v>
      </c>
      <c r="AJ75" s="95">
        <v>2163810</v>
      </c>
      <c r="AK75" s="95"/>
      <c r="AL75" s="95"/>
      <c r="AM75" s="95"/>
      <c r="AN75" s="95"/>
      <c r="AO75" s="95"/>
      <c r="AP75" s="96"/>
      <c r="AQ75" s="96" t="s">
        <v>1188</v>
      </c>
      <c r="AR75" s="94" t="s">
        <v>50</v>
      </c>
      <c r="AV75" s="158" t="s">
        <v>762</v>
      </c>
      <c r="AW75" s="158" t="e">
        <f t="shared" si="3"/>
        <v>#REF!</v>
      </c>
    </row>
    <row r="76" spans="1:49" ht="85.5" customHeight="1" x14ac:dyDescent="0.25">
      <c r="A76" s="298" t="s">
        <v>835</v>
      </c>
      <c r="B76" s="217" t="s">
        <v>1113</v>
      </c>
      <c r="C76" s="120" t="s">
        <v>43</v>
      </c>
      <c r="D76" s="120" t="s">
        <v>1192</v>
      </c>
      <c r="E76" s="96" t="s">
        <v>418</v>
      </c>
      <c r="F76" s="101" t="s">
        <v>1610</v>
      </c>
      <c r="G76" s="94">
        <v>36</v>
      </c>
      <c r="H76" s="94" t="s">
        <v>45</v>
      </c>
      <c r="I76" s="94">
        <v>2023</v>
      </c>
      <c r="J76" s="94">
        <v>2023</v>
      </c>
      <c r="K76" s="96"/>
      <c r="L76" s="94" t="s">
        <v>47</v>
      </c>
      <c r="M76" s="96"/>
      <c r="N76" s="94" t="s">
        <v>45</v>
      </c>
      <c r="O76" s="94" t="s">
        <v>48</v>
      </c>
      <c r="P76" s="94" t="s">
        <v>56</v>
      </c>
      <c r="Q76" s="94" t="s">
        <v>91</v>
      </c>
      <c r="R76" s="94">
        <v>3</v>
      </c>
      <c r="S76" s="94" t="s">
        <v>47</v>
      </c>
      <c r="T76" s="94" t="s">
        <v>92</v>
      </c>
      <c r="U76" s="95">
        <v>0</v>
      </c>
      <c r="V76" s="95">
        <v>12627800</v>
      </c>
      <c r="W76" s="95">
        <v>40783000</v>
      </c>
      <c r="X76" s="95">
        <v>53410800</v>
      </c>
      <c r="Y76" s="96">
        <v>0</v>
      </c>
      <c r="Z76" s="96"/>
      <c r="AA76" s="96"/>
      <c r="AB76" s="96"/>
      <c r="AC76" s="95">
        <v>2525560</v>
      </c>
      <c r="AD76" s="95">
        <v>1262780</v>
      </c>
      <c r="AE76" s="95">
        <v>1262780</v>
      </c>
      <c r="AF76" s="95">
        <v>441973.00000000006</v>
      </c>
      <c r="AG76" s="95">
        <v>1262780</v>
      </c>
      <c r="AH76" s="95">
        <v>757668</v>
      </c>
      <c r="AI76" s="95">
        <v>947085</v>
      </c>
      <c r="AJ76" s="95">
        <v>4167174</v>
      </c>
      <c r="AK76" s="95"/>
      <c r="AL76" s="95"/>
      <c r="AM76" s="95"/>
      <c r="AN76" s="95"/>
      <c r="AO76" s="95"/>
      <c r="AP76" s="96"/>
      <c r="AQ76" s="96"/>
      <c r="AR76" s="94" t="s">
        <v>50</v>
      </c>
      <c r="AV76" s="158" t="s">
        <v>762</v>
      </c>
      <c r="AW76" s="158" t="e">
        <f t="shared" si="3"/>
        <v>#REF!</v>
      </c>
    </row>
    <row r="77" spans="1:49" ht="52.15" customHeight="1" x14ac:dyDescent="0.25">
      <c r="A77" s="298" t="s">
        <v>836</v>
      </c>
      <c r="B77" s="219" t="s">
        <v>1114</v>
      </c>
      <c r="C77" s="120" t="s">
        <v>43</v>
      </c>
      <c r="D77" s="120" t="s">
        <v>1193</v>
      </c>
      <c r="E77" s="96" t="s">
        <v>427</v>
      </c>
      <c r="F77" s="72" t="s">
        <v>428</v>
      </c>
      <c r="G77" s="72">
        <v>48</v>
      </c>
      <c r="H77" s="72" t="s">
        <v>45</v>
      </c>
      <c r="I77" s="72">
        <v>2023</v>
      </c>
      <c r="J77" s="72">
        <v>2023</v>
      </c>
      <c r="K77" s="165"/>
      <c r="L77" s="72" t="s">
        <v>47</v>
      </c>
      <c r="M77" s="165"/>
      <c r="N77" s="72" t="s">
        <v>45</v>
      </c>
      <c r="O77" s="72" t="s">
        <v>48</v>
      </c>
      <c r="P77" s="72" t="s">
        <v>56</v>
      </c>
      <c r="Q77" s="72" t="s">
        <v>98</v>
      </c>
      <c r="R77" s="72">
        <v>1</v>
      </c>
      <c r="S77" s="72" t="s">
        <v>47</v>
      </c>
      <c r="T77" s="72" t="s">
        <v>47</v>
      </c>
      <c r="U77" s="169">
        <v>0</v>
      </c>
      <c r="V77" s="169">
        <v>1286596.8999999999</v>
      </c>
      <c r="W77" s="169">
        <v>3859790.71</v>
      </c>
      <c r="X77" s="169">
        <v>5146387.6100000003</v>
      </c>
      <c r="Y77" s="165"/>
      <c r="Z77" s="165"/>
      <c r="AA77" s="165"/>
      <c r="AB77" s="165"/>
      <c r="AC77" s="169">
        <v>257319.38</v>
      </c>
      <c r="AD77" s="169">
        <v>128659.69</v>
      </c>
      <c r="AE77" s="169">
        <v>128659.69</v>
      </c>
      <c r="AF77" s="169">
        <v>45030.891499999998</v>
      </c>
      <c r="AG77" s="169">
        <v>128659.69</v>
      </c>
      <c r="AH77" s="169">
        <v>77195.813999999998</v>
      </c>
      <c r="AI77" s="169">
        <v>96494.767499999987</v>
      </c>
      <c r="AJ77" s="169">
        <v>424576.97700000001</v>
      </c>
      <c r="AK77" s="169"/>
      <c r="AL77" s="169"/>
      <c r="AM77" s="169"/>
      <c r="AN77" s="169"/>
      <c r="AO77" s="169"/>
      <c r="AP77" s="165"/>
      <c r="AQ77" s="194"/>
      <c r="AR77" s="72" t="s">
        <v>50</v>
      </c>
      <c r="AV77" s="158" t="s">
        <v>762</v>
      </c>
      <c r="AW77" s="158" t="e">
        <f t="shared" si="3"/>
        <v>#REF!</v>
      </c>
    </row>
    <row r="78" spans="1:49" ht="66.75" customHeight="1" x14ac:dyDescent="0.25">
      <c r="A78" s="298" t="s">
        <v>837</v>
      </c>
      <c r="B78" s="219" t="s">
        <v>1115</v>
      </c>
      <c r="C78" s="120" t="s">
        <v>43</v>
      </c>
      <c r="D78" s="120" t="s">
        <v>1406</v>
      </c>
      <c r="E78" s="96" t="s">
        <v>438</v>
      </c>
      <c r="F78" s="101" t="s">
        <v>195</v>
      </c>
      <c r="G78" s="94">
        <v>48</v>
      </c>
      <c r="H78" s="94" t="s">
        <v>47</v>
      </c>
      <c r="I78" s="94">
        <v>2023</v>
      </c>
      <c r="J78" s="94">
        <v>2023</v>
      </c>
      <c r="K78" s="96"/>
      <c r="L78" s="94" t="s">
        <v>47</v>
      </c>
      <c r="M78" s="96"/>
      <c r="N78" s="94" t="s">
        <v>47</v>
      </c>
      <c r="O78" s="94" t="s">
        <v>48</v>
      </c>
      <c r="P78" s="94" t="s">
        <v>49</v>
      </c>
      <c r="Q78" s="94" t="s">
        <v>178</v>
      </c>
      <c r="R78" s="94">
        <v>1</v>
      </c>
      <c r="S78" s="94" t="s">
        <v>45</v>
      </c>
      <c r="T78" s="94" t="s">
        <v>45</v>
      </c>
      <c r="U78" s="95">
        <v>4000000</v>
      </c>
      <c r="V78" s="95">
        <v>4000000</v>
      </c>
      <c r="W78" s="95">
        <v>10000000</v>
      </c>
      <c r="X78" s="95">
        <v>18000000</v>
      </c>
      <c r="Y78" s="96"/>
      <c r="Z78" s="195"/>
      <c r="AA78" s="94">
        <v>226120</v>
      </c>
      <c r="AB78" s="94" t="s">
        <v>58</v>
      </c>
      <c r="AC78" s="95">
        <v>700000</v>
      </c>
      <c r="AD78" s="95">
        <v>500000</v>
      </c>
      <c r="AE78" s="95">
        <v>500000</v>
      </c>
      <c r="AF78" s="95">
        <v>100000</v>
      </c>
      <c r="AG78" s="95">
        <v>500000</v>
      </c>
      <c r="AH78" s="95">
        <v>100000</v>
      </c>
      <c r="AI78" s="95">
        <v>500000</v>
      </c>
      <c r="AJ78" s="95">
        <v>1000000</v>
      </c>
      <c r="AK78" s="95">
        <v>100000</v>
      </c>
      <c r="AL78" s="95"/>
      <c r="AM78" s="95"/>
      <c r="AN78" s="95"/>
      <c r="AO78" s="95"/>
      <c r="AP78" s="193" t="s">
        <v>45</v>
      </c>
      <c r="AQ78" s="96"/>
      <c r="AR78" s="94" t="s">
        <v>50</v>
      </c>
      <c r="AV78" s="158" t="s">
        <v>762</v>
      </c>
      <c r="AW78" s="158" t="e">
        <f t="shared" si="3"/>
        <v>#REF!</v>
      </c>
    </row>
    <row r="79" spans="1:49" ht="55.9" customHeight="1" x14ac:dyDescent="0.25">
      <c r="A79" s="298" t="s">
        <v>838</v>
      </c>
      <c r="B79" s="219" t="s">
        <v>1116</v>
      </c>
      <c r="C79" s="69" t="s">
        <v>43</v>
      </c>
      <c r="D79" s="120" t="s">
        <v>1193</v>
      </c>
      <c r="E79" s="96" t="s">
        <v>454</v>
      </c>
      <c r="F79" s="101" t="s">
        <v>133</v>
      </c>
      <c r="G79" s="94">
        <v>12</v>
      </c>
      <c r="H79" s="94" t="s">
        <v>45</v>
      </c>
      <c r="I79" s="94">
        <v>2023</v>
      </c>
      <c r="J79" s="94">
        <v>2023</v>
      </c>
      <c r="K79" s="96"/>
      <c r="L79" s="94" t="s">
        <v>47</v>
      </c>
      <c r="M79" s="96"/>
      <c r="N79" s="94" t="s">
        <v>45</v>
      </c>
      <c r="O79" s="94" t="s">
        <v>48</v>
      </c>
      <c r="P79" s="94" t="s">
        <v>56</v>
      </c>
      <c r="Q79" s="94" t="s">
        <v>136</v>
      </c>
      <c r="R79" s="94">
        <v>1</v>
      </c>
      <c r="S79" s="94" t="s">
        <v>47</v>
      </c>
      <c r="T79" s="94" t="s">
        <v>47</v>
      </c>
      <c r="U79" s="95">
        <v>1214500</v>
      </c>
      <c r="V79" s="95">
        <v>0</v>
      </c>
      <c r="W79" s="95">
        <v>0</v>
      </c>
      <c r="X79" s="95">
        <v>1214500</v>
      </c>
      <c r="Y79" s="96">
        <v>0</v>
      </c>
      <c r="Z79" s="96"/>
      <c r="AA79" s="96"/>
      <c r="AB79" s="96"/>
      <c r="AC79" s="95">
        <v>122484.63848972799</v>
      </c>
      <c r="AD79" s="95">
        <v>126746.505209378</v>
      </c>
      <c r="AE79" s="95">
        <v>316533.69692635402</v>
      </c>
      <c r="AF79" s="95">
        <v>58740.344358549497</v>
      </c>
      <c r="AG79" s="95">
        <v>149920.05096361399</v>
      </c>
      <c r="AH79" s="95">
        <v>67289.401299117104</v>
      </c>
      <c r="AI79" s="95">
        <v>98986.0636764831</v>
      </c>
      <c r="AJ79" s="95">
        <v>273799.29907677602</v>
      </c>
      <c r="AK79" s="95"/>
      <c r="AL79" s="95"/>
      <c r="AM79" s="95"/>
      <c r="AN79" s="95"/>
      <c r="AO79" s="95"/>
      <c r="AP79" s="96"/>
      <c r="AQ79" s="96"/>
      <c r="AR79" s="94" t="s">
        <v>50</v>
      </c>
      <c r="AV79" s="158" t="s">
        <v>762</v>
      </c>
      <c r="AW79" s="158" t="e">
        <f t="shared" si="3"/>
        <v>#REF!</v>
      </c>
    </row>
    <row r="80" spans="1:49" ht="66.75" customHeight="1" x14ac:dyDescent="0.25">
      <c r="A80" s="298" t="s">
        <v>839</v>
      </c>
      <c r="B80" s="219" t="s">
        <v>1117</v>
      </c>
      <c r="C80" s="69" t="s">
        <v>43</v>
      </c>
      <c r="D80" s="120" t="s">
        <v>1193</v>
      </c>
      <c r="E80" s="96" t="s">
        <v>455</v>
      </c>
      <c r="F80" s="101" t="s">
        <v>146</v>
      </c>
      <c r="G80" s="94">
        <v>6</v>
      </c>
      <c r="H80" s="94" t="s">
        <v>45</v>
      </c>
      <c r="I80" s="94">
        <v>2023</v>
      </c>
      <c r="J80" s="94">
        <v>2023</v>
      </c>
      <c r="K80" s="96"/>
      <c r="L80" s="94" t="s">
        <v>47</v>
      </c>
      <c r="M80" s="96"/>
      <c r="N80" s="94" t="s">
        <v>45</v>
      </c>
      <c r="O80" s="94" t="s">
        <v>48</v>
      </c>
      <c r="P80" s="94" t="s">
        <v>56</v>
      </c>
      <c r="Q80" s="94" t="s">
        <v>91</v>
      </c>
      <c r="R80" s="94">
        <v>1</v>
      </c>
      <c r="S80" s="94" t="s">
        <v>47</v>
      </c>
      <c r="T80" s="94" t="s">
        <v>47</v>
      </c>
      <c r="U80" s="95">
        <v>2500000</v>
      </c>
      <c r="V80" s="95">
        <v>0</v>
      </c>
      <c r="W80" s="95">
        <v>0</v>
      </c>
      <c r="X80" s="95">
        <v>2500000</v>
      </c>
      <c r="Y80" s="96">
        <v>0</v>
      </c>
      <c r="Z80" s="96"/>
      <c r="AA80" s="96"/>
      <c r="AB80" s="96"/>
      <c r="AC80" s="95">
        <v>315562.926815913</v>
      </c>
      <c r="AD80" s="95">
        <v>291409.84746802802</v>
      </c>
      <c r="AE80" s="95">
        <v>556953.48301103699</v>
      </c>
      <c r="AF80" s="95">
        <v>65438.490901116202</v>
      </c>
      <c r="AG80" s="95">
        <v>246341.255247925</v>
      </c>
      <c r="AH80" s="95">
        <v>142671.10862289299</v>
      </c>
      <c r="AI80" s="95">
        <v>189813.41179590201</v>
      </c>
      <c r="AJ80" s="95">
        <v>691809.47613719001</v>
      </c>
      <c r="AK80" s="95"/>
      <c r="AL80" s="95"/>
      <c r="AM80" s="95"/>
      <c r="AN80" s="95"/>
      <c r="AO80" s="95"/>
      <c r="AP80" s="96"/>
      <c r="AQ80" s="96"/>
      <c r="AR80" s="94" t="s">
        <v>50</v>
      </c>
      <c r="AV80" s="158" t="s">
        <v>762</v>
      </c>
      <c r="AW80" s="158" t="e">
        <f t="shared" si="3"/>
        <v>#REF!</v>
      </c>
    </row>
    <row r="81" spans="1:49" ht="66.75" customHeight="1" x14ac:dyDescent="0.25">
      <c r="A81" s="298" t="s">
        <v>840</v>
      </c>
      <c r="B81" s="219" t="s">
        <v>1118</v>
      </c>
      <c r="C81" s="69" t="s">
        <v>43</v>
      </c>
      <c r="D81" s="120" t="s">
        <v>1193</v>
      </c>
      <c r="E81" s="96" t="s">
        <v>588</v>
      </c>
      <c r="F81" s="101" t="s">
        <v>155</v>
      </c>
      <c r="G81" s="94">
        <v>48</v>
      </c>
      <c r="H81" s="94" t="s">
        <v>45</v>
      </c>
      <c r="I81" s="94">
        <v>2023</v>
      </c>
      <c r="J81" s="94">
        <v>2024</v>
      </c>
      <c r="K81" s="96"/>
      <c r="L81" s="94" t="s">
        <v>47</v>
      </c>
      <c r="M81" s="96"/>
      <c r="N81" s="94" t="s">
        <v>94</v>
      </c>
      <c r="O81" s="94" t="s">
        <v>48</v>
      </c>
      <c r="P81" s="94" t="s">
        <v>56</v>
      </c>
      <c r="Q81" s="94" t="s">
        <v>91</v>
      </c>
      <c r="R81" s="94">
        <v>2</v>
      </c>
      <c r="S81" s="94" t="s">
        <v>47</v>
      </c>
      <c r="T81" s="94" t="s">
        <v>47</v>
      </c>
      <c r="U81" s="95">
        <v>0</v>
      </c>
      <c r="V81" s="95">
        <v>2565500</v>
      </c>
      <c r="W81" s="95">
        <v>17958500</v>
      </c>
      <c r="X81" s="95">
        <f>SUBTOTAL(9,V81:W81)</f>
        <v>20524000</v>
      </c>
      <c r="Y81" s="96">
        <v>0</v>
      </c>
      <c r="Z81" s="96"/>
      <c r="AA81" s="96"/>
      <c r="AB81" s="96"/>
      <c r="AC81" s="95">
        <v>323830.675498489</v>
      </c>
      <c r="AD81" s="95">
        <v>299044.78547169</v>
      </c>
      <c r="AE81" s="95">
        <v>571545.66426592704</v>
      </c>
      <c r="AF81" s="95">
        <v>67152.979362725499</v>
      </c>
      <c r="AG81" s="95">
        <v>252795.39613541999</v>
      </c>
      <c r="AH81" s="95">
        <v>146409.09166881299</v>
      </c>
      <c r="AI81" s="95">
        <v>194786.52318495401</v>
      </c>
      <c r="AJ81" s="95">
        <v>709934.88441198401</v>
      </c>
      <c r="AK81" s="95"/>
      <c r="AL81" s="95"/>
      <c r="AM81" s="95"/>
      <c r="AN81" s="95"/>
      <c r="AO81" s="95"/>
      <c r="AP81" s="96"/>
      <c r="AQ81" s="96" t="s">
        <v>1398</v>
      </c>
      <c r="AR81" s="94" t="s">
        <v>50</v>
      </c>
      <c r="AV81" s="158" t="s">
        <v>762</v>
      </c>
      <c r="AW81" s="158" t="e">
        <f t="shared" si="3"/>
        <v>#REF!</v>
      </c>
    </row>
    <row r="82" spans="1:49" ht="140.25" customHeight="1" x14ac:dyDescent="0.25">
      <c r="A82" s="298" t="s">
        <v>841</v>
      </c>
      <c r="B82" s="219" t="s">
        <v>1119</v>
      </c>
      <c r="C82" s="69" t="s">
        <v>43</v>
      </c>
      <c r="D82" s="120" t="s">
        <v>1192</v>
      </c>
      <c r="E82" s="96" t="s">
        <v>456</v>
      </c>
      <c r="F82" s="101" t="s">
        <v>326</v>
      </c>
      <c r="G82" s="94">
        <v>66</v>
      </c>
      <c r="H82" s="94" t="s">
        <v>45</v>
      </c>
      <c r="I82" s="94">
        <v>2023</v>
      </c>
      <c r="J82" s="94">
        <v>2023</v>
      </c>
      <c r="K82" s="96"/>
      <c r="L82" s="94" t="s">
        <v>47</v>
      </c>
      <c r="M82" s="96"/>
      <c r="N82" s="94" t="s">
        <v>92</v>
      </c>
      <c r="O82" s="94" t="s">
        <v>48</v>
      </c>
      <c r="P82" s="94" t="s">
        <v>56</v>
      </c>
      <c r="Q82" s="94" t="s">
        <v>91</v>
      </c>
      <c r="R82" s="94">
        <v>1</v>
      </c>
      <c r="S82" s="94" t="s">
        <v>47</v>
      </c>
      <c r="T82" s="94" t="s">
        <v>47</v>
      </c>
      <c r="U82" s="95">
        <v>640841</v>
      </c>
      <c r="V82" s="95">
        <v>640841</v>
      </c>
      <c r="W82" s="95">
        <v>2104645</v>
      </c>
      <c r="X82" s="95">
        <v>3386327</v>
      </c>
      <c r="Y82" s="96">
        <v>0</v>
      </c>
      <c r="Z82" s="96"/>
      <c r="AA82" s="96"/>
      <c r="AB82" s="96"/>
      <c r="AC82" s="95">
        <v>64630.035582046999</v>
      </c>
      <c r="AD82" s="95">
        <v>66878.844911389795</v>
      </c>
      <c r="AE82" s="95">
        <v>167021.63101851099</v>
      </c>
      <c r="AF82" s="95">
        <v>30994.829986889399</v>
      </c>
      <c r="AG82" s="95">
        <v>79106.558566960201</v>
      </c>
      <c r="AH82" s="95">
        <v>35505.810801093103</v>
      </c>
      <c r="AI82" s="95">
        <v>52230.817647180796</v>
      </c>
      <c r="AJ82" s="95">
        <v>144472.47148592901</v>
      </c>
      <c r="AK82" s="95"/>
      <c r="AL82" s="95"/>
      <c r="AM82" s="95"/>
      <c r="AN82" s="95"/>
      <c r="AO82" s="95"/>
      <c r="AP82" s="96"/>
      <c r="AQ82" s="96"/>
      <c r="AR82" s="94" t="s">
        <v>50</v>
      </c>
      <c r="AV82" s="158" t="s">
        <v>762</v>
      </c>
      <c r="AW82" s="158" t="e">
        <f t="shared" si="3"/>
        <v>#REF!</v>
      </c>
    </row>
    <row r="83" spans="1:49" ht="66.75" customHeight="1" x14ac:dyDescent="0.25">
      <c r="A83" s="298" t="s">
        <v>842</v>
      </c>
      <c r="B83" s="219" t="s">
        <v>1120</v>
      </c>
      <c r="C83" s="69">
        <v>3990570925</v>
      </c>
      <c r="D83" s="120" t="s">
        <v>1193</v>
      </c>
      <c r="E83" s="96" t="s">
        <v>457</v>
      </c>
      <c r="F83" s="101" t="s">
        <v>96</v>
      </c>
      <c r="G83" s="94">
        <v>36</v>
      </c>
      <c r="H83" s="94" t="s">
        <v>45</v>
      </c>
      <c r="I83" s="94">
        <v>2023</v>
      </c>
      <c r="J83" s="94">
        <v>2023</v>
      </c>
      <c r="K83" s="94" t="s">
        <v>47</v>
      </c>
      <c r="L83" s="94" t="s">
        <v>47</v>
      </c>
      <c r="M83" s="96"/>
      <c r="N83" s="94" t="s">
        <v>94</v>
      </c>
      <c r="O83" s="94" t="s">
        <v>48</v>
      </c>
      <c r="P83" s="94" t="s">
        <v>56</v>
      </c>
      <c r="Q83" s="94" t="s">
        <v>98</v>
      </c>
      <c r="R83" s="94">
        <v>1</v>
      </c>
      <c r="S83" s="94" t="s">
        <v>47</v>
      </c>
      <c r="T83" s="94" t="s">
        <v>47</v>
      </c>
      <c r="U83" s="70">
        <v>192539517.95286</v>
      </c>
      <c r="V83" s="70">
        <v>190790008.78999999</v>
      </c>
      <c r="W83" s="70">
        <v>254386678.38666666</v>
      </c>
      <c r="X83" s="70">
        <f>U83+V83+W83</f>
        <v>637716205.12952662</v>
      </c>
      <c r="Y83" s="95">
        <v>0</v>
      </c>
      <c r="Z83" s="96"/>
      <c r="AA83" s="96" t="s">
        <v>263</v>
      </c>
      <c r="AB83" s="96" t="s">
        <v>264</v>
      </c>
      <c r="AC83" s="95">
        <v>38507903.5</v>
      </c>
      <c r="AD83" s="95">
        <v>19253951.75</v>
      </c>
      <c r="AE83" s="95">
        <v>19253951.75</v>
      </c>
      <c r="AF83" s="95">
        <v>6738883.1125000007</v>
      </c>
      <c r="AG83" s="95">
        <v>19253951.75</v>
      </c>
      <c r="AH83" s="95">
        <v>11552371.049999999</v>
      </c>
      <c r="AI83" s="95">
        <v>14440463.8125</v>
      </c>
      <c r="AJ83" s="95">
        <v>63538040.775000006</v>
      </c>
      <c r="AK83" s="95"/>
      <c r="AL83" s="95"/>
      <c r="AM83" s="95"/>
      <c r="AN83" s="95"/>
      <c r="AO83" s="95"/>
      <c r="AP83" s="96"/>
      <c r="AQ83" s="96"/>
      <c r="AR83" s="94" t="s">
        <v>50</v>
      </c>
      <c r="AV83" s="158" t="s">
        <v>762</v>
      </c>
      <c r="AW83" s="158" t="e">
        <f t="shared" si="3"/>
        <v>#REF!</v>
      </c>
    </row>
    <row r="84" spans="1:49" ht="66.75" customHeight="1" x14ac:dyDescent="0.25">
      <c r="A84" s="298" t="s">
        <v>843</v>
      </c>
      <c r="B84" s="219" t="s">
        <v>1121</v>
      </c>
      <c r="C84" s="69" t="s">
        <v>43</v>
      </c>
      <c r="D84" s="120" t="s">
        <v>1193</v>
      </c>
      <c r="E84" s="96" t="s">
        <v>458</v>
      </c>
      <c r="F84" s="101" t="s">
        <v>96</v>
      </c>
      <c r="G84" s="94">
        <v>36</v>
      </c>
      <c r="H84" s="94" t="s">
        <v>45</v>
      </c>
      <c r="I84" s="94">
        <v>2023</v>
      </c>
      <c r="J84" s="94">
        <v>2023</v>
      </c>
      <c r="K84" s="94" t="s">
        <v>47</v>
      </c>
      <c r="L84" s="94" t="s">
        <v>47</v>
      </c>
      <c r="M84" s="96"/>
      <c r="N84" s="94" t="s">
        <v>94</v>
      </c>
      <c r="O84" s="94" t="s">
        <v>48</v>
      </c>
      <c r="P84" s="94" t="s">
        <v>56</v>
      </c>
      <c r="Q84" s="94" t="s">
        <v>98</v>
      </c>
      <c r="R84" s="94">
        <v>1</v>
      </c>
      <c r="S84" s="94" t="s">
        <v>47</v>
      </c>
      <c r="T84" s="94" t="s">
        <v>47</v>
      </c>
      <c r="U84" s="95">
        <v>19118608.941380899</v>
      </c>
      <c r="V84" s="95">
        <v>18776483.170000002</v>
      </c>
      <c r="W84" s="95">
        <v>28164724.754999999</v>
      </c>
      <c r="X84" s="95">
        <v>66059816.8663809</v>
      </c>
      <c r="Y84" s="96">
        <v>0</v>
      </c>
      <c r="Z84" s="96"/>
      <c r="AA84" s="96" t="s">
        <v>263</v>
      </c>
      <c r="AB84" s="96" t="s">
        <v>264</v>
      </c>
      <c r="AC84" s="95">
        <v>1885684.0184039101</v>
      </c>
      <c r="AD84" s="95">
        <v>2504761.2250729501</v>
      </c>
      <c r="AE84" s="95">
        <v>3784747.1726480001</v>
      </c>
      <c r="AF84" s="95">
        <v>742953.16222986998</v>
      </c>
      <c r="AG84" s="95">
        <v>2420892.4818961001</v>
      </c>
      <c r="AH84" s="95">
        <v>702988.44846274797</v>
      </c>
      <c r="AI84" s="95">
        <v>1538082.68925868</v>
      </c>
      <c r="AJ84" s="95">
        <v>5538499.7434086502</v>
      </c>
      <c r="AK84" s="95"/>
      <c r="AL84" s="95"/>
      <c r="AM84" s="95"/>
      <c r="AN84" s="95"/>
      <c r="AO84" s="95"/>
      <c r="AP84" s="96"/>
      <c r="AQ84" s="96" t="s">
        <v>459</v>
      </c>
      <c r="AR84" s="94" t="s">
        <v>50</v>
      </c>
      <c r="AV84" s="158" t="s">
        <v>762</v>
      </c>
      <c r="AW84" s="158" t="e">
        <f t="shared" si="3"/>
        <v>#REF!</v>
      </c>
    </row>
    <row r="85" spans="1:49" ht="66.75" customHeight="1" x14ac:dyDescent="0.25">
      <c r="A85" s="298" t="s">
        <v>844</v>
      </c>
      <c r="B85" s="219" t="s">
        <v>1122</v>
      </c>
      <c r="C85" s="69" t="s">
        <v>43</v>
      </c>
      <c r="D85" s="120" t="s">
        <v>1193</v>
      </c>
      <c r="E85" s="96" t="s">
        <v>460</v>
      </c>
      <c r="F85" s="101" t="s">
        <v>96</v>
      </c>
      <c r="G85" s="94">
        <v>36</v>
      </c>
      <c r="H85" s="94" t="s">
        <v>45</v>
      </c>
      <c r="I85" s="94">
        <v>2023</v>
      </c>
      <c r="J85" s="94">
        <v>2024</v>
      </c>
      <c r="K85" s="94" t="s">
        <v>47</v>
      </c>
      <c r="L85" s="94" t="s">
        <v>47</v>
      </c>
      <c r="M85" s="96"/>
      <c r="N85" s="94" t="s">
        <v>94</v>
      </c>
      <c r="O85" s="94" t="s">
        <v>48</v>
      </c>
      <c r="P85" s="94" t="s">
        <v>56</v>
      </c>
      <c r="Q85" s="94" t="s">
        <v>98</v>
      </c>
      <c r="R85" s="94">
        <v>1</v>
      </c>
      <c r="S85" s="94" t="s">
        <v>47</v>
      </c>
      <c r="T85" s="94" t="s">
        <v>47</v>
      </c>
      <c r="U85" s="95">
        <v>0</v>
      </c>
      <c r="V85" s="95">
        <v>5231267.38</v>
      </c>
      <c r="W85" s="95">
        <v>13269339.378699001</v>
      </c>
      <c r="X85" s="95">
        <v>18500606.758699</v>
      </c>
      <c r="Y85" s="10">
        <v>0</v>
      </c>
      <c r="Z85" s="96"/>
      <c r="AA85" s="96" t="s">
        <v>263</v>
      </c>
      <c r="AB85" s="96" t="s">
        <v>264</v>
      </c>
      <c r="AC85" s="95">
        <v>534819.52012541494</v>
      </c>
      <c r="AD85" s="95">
        <v>710402.79460825701</v>
      </c>
      <c r="AE85" s="95">
        <v>1073433.6436625901</v>
      </c>
      <c r="AF85" s="95">
        <v>210717.09248284501</v>
      </c>
      <c r="AG85" s="95">
        <v>686615.86077332497</v>
      </c>
      <c r="AH85" s="95">
        <v>199382.261816479</v>
      </c>
      <c r="AI85" s="95">
        <v>436232.49587637902</v>
      </c>
      <c r="AJ85" s="95">
        <v>1570834.63935371</v>
      </c>
      <c r="AK85" s="95"/>
      <c r="AL85" s="95"/>
      <c r="AM85" s="95"/>
      <c r="AN85" s="95"/>
      <c r="AO85" s="95"/>
      <c r="AP85" s="96"/>
      <c r="AQ85" s="96" t="s">
        <v>1399</v>
      </c>
      <c r="AR85" s="94" t="s">
        <v>50</v>
      </c>
      <c r="AV85" s="158" t="s">
        <v>762</v>
      </c>
      <c r="AW85" s="158" t="e">
        <f t="shared" si="3"/>
        <v>#REF!</v>
      </c>
    </row>
    <row r="86" spans="1:49" ht="66.75" customHeight="1" x14ac:dyDescent="0.25">
      <c r="A86" s="298" t="s">
        <v>845</v>
      </c>
      <c r="B86" s="219" t="s">
        <v>1123</v>
      </c>
      <c r="C86" s="71" t="s">
        <v>43</v>
      </c>
      <c r="D86" s="120" t="s">
        <v>1193</v>
      </c>
      <c r="E86" s="96" t="s">
        <v>461</v>
      </c>
      <c r="F86" s="101" t="s">
        <v>133</v>
      </c>
      <c r="G86" s="94">
        <v>12</v>
      </c>
      <c r="H86" s="94" t="s">
        <v>45</v>
      </c>
      <c r="I86" s="94">
        <v>2023</v>
      </c>
      <c r="J86" s="94">
        <v>2023</v>
      </c>
      <c r="K86" s="94" t="s">
        <v>47</v>
      </c>
      <c r="L86" s="94" t="s">
        <v>47</v>
      </c>
      <c r="M86" s="96"/>
      <c r="N86" s="94" t="s">
        <v>94</v>
      </c>
      <c r="O86" s="94" t="s">
        <v>48</v>
      </c>
      <c r="P86" s="94" t="s">
        <v>56</v>
      </c>
      <c r="Q86" s="94" t="s">
        <v>402</v>
      </c>
      <c r="R86" s="94">
        <v>1</v>
      </c>
      <c r="S86" s="94" t="s">
        <v>47</v>
      </c>
      <c r="T86" s="94" t="s">
        <v>47</v>
      </c>
      <c r="U86" s="95">
        <v>7500000</v>
      </c>
      <c r="V86" s="95">
        <v>0</v>
      </c>
      <c r="W86" s="95">
        <v>0</v>
      </c>
      <c r="X86" s="95">
        <v>7500000</v>
      </c>
      <c r="Y86" s="96">
        <v>0</v>
      </c>
      <c r="Z86" s="96"/>
      <c r="AA86" s="96"/>
      <c r="AB86" s="96"/>
      <c r="AC86" s="95">
        <v>946688.78044773801</v>
      </c>
      <c r="AD86" s="95">
        <v>874229.54240408295</v>
      </c>
      <c r="AE86" s="95">
        <v>1670860.4490331099</v>
      </c>
      <c r="AF86" s="95">
        <v>196315.47270334899</v>
      </c>
      <c r="AG86" s="95">
        <v>739023.76574377401</v>
      </c>
      <c r="AH86" s="95">
        <v>428013.32586868003</v>
      </c>
      <c r="AI86" s="95">
        <v>569440.23538770503</v>
      </c>
      <c r="AJ86" s="95">
        <v>2075428.4284115699</v>
      </c>
      <c r="AK86" s="95"/>
      <c r="AL86" s="95"/>
      <c r="AM86" s="95"/>
      <c r="AN86" s="95"/>
      <c r="AO86" s="95"/>
      <c r="AP86" s="96"/>
      <c r="AQ86" s="96"/>
      <c r="AR86" s="94" t="s">
        <v>50</v>
      </c>
      <c r="AV86" s="158" t="s">
        <v>762</v>
      </c>
      <c r="AW86" s="158" t="e">
        <f t="shared" si="3"/>
        <v>#REF!</v>
      </c>
    </row>
    <row r="87" spans="1:49" ht="66.75" customHeight="1" x14ac:dyDescent="0.25">
      <c r="A87" s="298" t="s">
        <v>846</v>
      </c>
      <c r="B87" s="219" t="s">
        <v>1124</v>
      </c>
      <c r="C87" s="69" t="s">
        <v>43</v>
      </c>
      <c r="D87" s="120" t="s">
        <v>1193</v>
      </c>
      <c r="E87" s="96" t="s">
        <v>462</v>
      </c>
      <c r="F87" s="101" t="s">
        <v>133</v>
      </c>
      <c r="G87" s="94">
        <v>12</v>
      </c>
      <c r="H87" s="94" t="s">
        <v>45</v>
      </c>
      <c r="I87" s="94">
        <v>2023</v>
      </c>
      <c r="J87" s="94">
        <v>2023</v>
      </c>
      <c r="K87" s="96"/>
      <c r="L87" s="94" t="s">
        <v>47</v>
      </c>
      <c r="M87" s="96"/>
      <c r="N87" s="94" t="s">
        <v>45</v>
      </c>
      <c r="O87" s="94" t="s">
        <v>48</v>
      </c>
      <c r="P87" s="94" t="s">
        <v>56</v>
      </c>
      <c r="Q87" s="94" t="s">
        <v>136</v>
      </c>
      <c r="R87" s="94">
        <v>1</v>
      </c>
      <c r="S87" s="94" t="s">
        <v>47</v>
      </c>
      <c r="T87" s="94" t="s">
        <v>47</v>
      </c>
      <c r="U87" s="95">
        <v>1123776</v>
      </c>
      <c r="V87" s="95">
        <v>0</v>
      </c>
      <c r="W87" s="95">
        <v>0</v>
      </c>
      <c r="X87" s="95">
        <v>1123776</v>
      </c>
      <c r="Y87" s="96">
        <v>0</v>
      </c>
      <c r="Z87" s="96"/>
      <c r="AA87" s="96"/>
      <c r="AB87" s="96"/>
      <c r="AC87" s="95">
        <v>113334.950270427</v>
      </c>
      <c r="AD87" s="95">
        <v>117278.452563338</v>
      </c>
      <c r="AE87" s="95">
        <v>292888.408231462</v>
      </c>
      <c r="AF87" s="95">
        <v>54352.399523979599</v>
      </c>
      <c r="AG87" s="95">
        <v>138720.91823111201</v>
      </c>
      <c r="AH87" s="95">
        <v>62262.835927802902</v>
      </c>
      <c r="AI87" s="95">
        <v>91591.735441830795</v>
      </c>
      <c r="AJ87" s="95">
        <v>253346.29981004799</v>
      </c>
      <c r="AK87" s="95"/>
      <c r="AL87" s="95"/>
      <c r="AM87" s="95"/>
      <c r="AN87" s="95"/>
      <c r="AO87" s="95"/>
      <c r="AP87" s="96"/>
      <c r="AQ87" s="96"/>
      <c r="AR87" s="94" t="s">
        <v>50</v>
      </c>
      <c r="AV87" s="158" t="s">
        <v>762</v>
      </c>
      <c r="AW87" s="158" t="e">
        <f t="shared" si="3"/>
        <v>#REF!</v>
      </c>
    </row>
    <row r="88" spans="1:49" ht="66.75" customHeight="1" x14ac:dyDescent="0.25">
      <c r="A88" s="298" t="s">
        <v>847</v>
      </c>
      <c r="B88" s="219" t="s">
        <v>1125</v>
      </c>
      <c r="C88" s="69" t="s">
        <v>43</v>
      </c>
      <c r="D88" s="120" t="s">
        <v>1193</v>
      </c>
      <c r="E88" s="96" t="s">
        <v>321</v>
      </c>
      <c r="F88" s="101" t="s">
        <v>133</v>
      </c>
      <c r="G88" s="94">
        <v>12</v>
      </c>
      <c r="H88" s="94" t="s">
        <v>45</v>
      </c>
      <c r="I88" s="94">
        <v>2023</v>
      </c>
      <c r="J88" s="94">
        <v>2023</v>
      </c>
      <c r="K88" s="96"/>
      <c r="L88" s="94" t="s">
        <v>47</v>
      </c>
      <c r="M88" s="96"/>
      <c r="N88" s="94" t="s">
        <v>45</v>
      </c>
      <c r="O88" s="94" t="s">
        <v>48</v>
      </c>
      <c r="P88" s="94" t="s">
        <v>56</v>
      </c>
      <c r="Q88" s="94" t="s">
        <v>136</v>
      </c>
      <c r="R88" s="94">
        <v>1</v>
      </c>
      <c r="S88" s="94" t="s">
        <v>47</v>
      </c>
      <c r="T88" s="94" t="s">
        <v>47</v>
      </c>
      <c r="U88" s="95">
        <v>1099110.2</v>
      </c>
      <c r="V88" s="95">
        <v>0</v>
      </c>
      <c r="W88" s="95">
        <v>0</v>
      </c>
      <c r="X88" s="95">
        <v>1099110.2</v>
      </c>
      <c r="Y88" s="96">
        <v>0</v>
      </c>
      <c r="Z88" s="96"/>
      <c r="AA88" s="96"/>
      <c r="AB88" s="96"/>
      <c r="AC88" s="95">
        <v>110847.35735477399</v>
      </c>
      <c r="AD88" s="95">
        <v>114704.303573471</v>
      </c>
      <c r="AE88" s="95">
        <v>286459.78998391499</v>
      </c>
      <c r="AF88" s="95">
        <v>53159.416744334398</v>
      </c>
      <c r="AG88" s="95">
        <v>135676.12778808401</v>
      </c>
      <c r="AH88" s="95">
        <v>60896.226693909302</v>
      </c>
      <c r="AI88" s="95">
        <v>89581.385133529897</v>
      </c>
      <c r="AJ88" s="95">
        <v>247785.59272798299</v>
      </c>
      <c r="AK88" s="95"/>
      <c r="AL88" s="95"/>
      <c r="AM88" s="95"/>
      <c r="AN88" s="95"/>
      <c r="AO88" s="95"/>
      <c r="AP88" s="96"/>
      <c r="AQ88" s="96"/>
      <c r="AR88" s="94" t="s">
        <v>50</v>
      </c>
      <c r="AV88" s="158" t="s">
        <v>762</v>
      </c>
      <c r="AW88" s="158" t="e">
        <f t="shared" si="3"/>
        <v>#REF!</v>
      </c>
    </row>
    <row r="89" spans="1:49" ht="25.5" x14ac:dyDescent="0.25">
      <c r="A89" s="298" t="s">
        <v>848</v>
      </c>
      <c r="B89" s="219" t="s">
        <v>1126</v>
      </c>
      <c r="C89" s="69" t="s">
        <v>43</v>
      </c>
      <c r="D89" s="120" t="s">
        <v>1193</v>
      </c>
      <c r="E89" s="96" t="s">
        <v>322</v>
      </c>
      <c r="F89" s="101" t="s">
        <v>133</v>
      </c>
      <c r="G89" s="94">
        <v>12</v>
      </c>
      <c r="H89" s="94" t="s">
        <v>45</v>
      </c>
      <c r="I89" s="94">
        <v>2023</v>
      </c>
      <c r="J89" s="94">
        <v>2023</v>
      </c>
      <c r="K89" s="96"/>
      <c r="L89" s="94" t="s">
        <v>47</v>
      </c>
      <c r="M89" s="96"/>
      <c r="N89" s="94" t="s">
        <v>45</v>
      </c>
      <c r="O89" s="94" t="s">
        <v>48</v>
      </c>
      <c r="P89" s="94" t="s">
        <v>56</v>
      </c>
      <c r="Q89" s="94" t="s">
        <v>136</v>
      </c>
      <c r="R89" s="94">
        <v>1</v>
      </c>
      <c r="S89" s="94" t="s">
        <v>47</v>
      </c>
      <c r="T89" s="94" t="s">
        <v>47</v>
      </c>
      <c r="U89" s="95">
        <v>2069796</v>
      </c>
      <c r="V89" s="95">
        <v>0</v>
      </c>
      <c r="W89" s="95">
        <v>0</v>
      </c>
      <c r="X89" s="95">
        <v>2069796</v>
      </c>
      <c r="Y89" s="96">
        <v>0</v>
      </c>
      <c r="Z89" s="96"/>
      <c r="AA89" s="96"/>
      <c r="AB89" s="96"/>
      <c r="AC89" s="95">
        <v>208742.86933510599</v>
      </c>
      <c r="AD89" s="95">
        <v>216006.10086154699</v>
      </c>
      <c r="AE89" s="95">
        <v>539448.48066149105</v>
      </c>
      <c r="AF89" s="95">
        <v>100107.47615639999</v>
      </c>
      <c r="AG89" s="95">
        <v>255499.31807680801</v>
      </c>
      <c r="AH89" s="95">
        <v>114677.096460525</v>
      </c>
      <c r="AI89" s="95">
        <v>168695.72552764899</v>
      </c>
      <c r="AJ89" s="95">
        <v>466618.93292047299</v>
      </c>
      <c r="AK89" s="95"/>
      <c r="AL89" s="95"/>
      <c r="AM89" s="95"/>
      <c r="AN89" s="95"/>
      <c r="AO89" s="95"/>
      <c r="AP89" s="96"/>
      <c r="AQ89" s="96"/>
      <c r="AR89" s="94" t="s">
        <v>50</v>
      </c>
      <c r="AV89" s="158" t="s">
        <v>762</v>
      </c>
      <c r="AW89" s="158" t="e">
        <f t="shared" si="3"/>
        <v>#REF!</v>
      </c>
    </row>
    <row r="90" spans="1:49" ht="51" x14ac:dyDescent="0.25">
      <c r="A90" s="298" t="s">
        <v>849</v>
      </c>
      <c r="B90" s="219" t="s">
        <v>1127</v>
      </c>
      <c r="C90" s="69" t="s">
        <v>43</v>
      </c>
      <c r="D90" s="120" t="s">
        <v>1193</v>
      </c>
      <c r="E90" s="96" t="s">
        <v>323</v>
      </c>
      <c r="F90" s="101" t="s">
        <v>133</v>
      </c>
      <c r="G90" s="94">
        <v>12</v>
      </c>
      <c r="H90" s="94" t="s">
        <v>45</v>
      </c>
      <c r="I90" s="94">
        <v>2023</v>
      </c>
      <c r="J90" s="94">
        <v>2023</v>
      </c>
      <c r="K90" s="96"/>
      <c r="L90" s="94" t="s">
        <v>47</v>
      </c>
      <c r="M90" s="96"/>
      <c r="N90" s="94" t="s">
        <v>45</v>
      </c>
      <c r="O90" s="94" t="s">
        <v>48</v>
      </c>
      <c r="P90" s="94" t="s">
        <v>56</v>
      </c>
      <c r="Q90" s="94" t="s">
        <v>136</v>
      </c>
      <c r="R90" s="94">
        <v>1</v>
      </c>
      <c r="S90" s="94" t="s">
        <v>47</v>
      </c>
      <c r="T90" s="94" t="s">
        <v>47</v>
      </c>
      <c r="U90" s="95">
        <v>1631172.84</v>
      </c>
      <c r="V90" s="95">
        <v>0</v>
      </c>
      <c r="W90" s="95">
        <v>0</v>
      </c>
      <c r="X90" s="95">
        <v>1631172.84</v>
      </c>
      <c r="Y90" s="96">
        <v>0</v>
      </c>
      <c r="Z90" s="96"/>
      <c r="AA90" s="96"/>
      <c r="AB90" s="96"/>
      <c r="AC90" s="95">
        <v>164506.88811993701</v>
      </c>
      <c r="AD90" s="95">
        <v>170230.92372371801</v>
      </c>
      <c r="AE90" s="95">
        <v>425130.645838667</v>
      </c>
      <c r="AF90" s="95">
        <v>78893.087138668707</v>
      </c>
      <c r="AG90" s="95">
        <v>201354.89115130701</v>
      </c>
      <c r="AH90" s="95">
        <v>90375.169879769906</v>
      </c>
      <c r="AI90" s="95">
        <v>132946.38008035399</v>
      </c>
      <c r="AJ90" s="95">
        <v>367734.85406757798</v>
      </c>
      <c r="AK90" s="95"/>
      <c r="AL90" s="95"/>
      <c r="AM90" s="95"/>
      <c r="AN90" s="95"/>
      <c r="AO90" s="95"/>
      <c r="AP90" s="96"/>
      <c r="AQ90" s="96"/>
      <c r="AR90" s="94" t="s">
        <v>50</v>
      </c>
      <c r="AV90" s="158" t="s">
        <v>762</v>
      </c>
      <c r="AW90" s="158" t="e">
        <f t="shared" si="3"/>
        <v>#REF!</v>
      </c>
    </row>
    <row r="91" spans="1:49" ht="51" x14ac:dyDescent="0.25">
      <c r="A91" s="298" t="s">
        <v>850</v>
      </c>
      <c r="B91" s="219" t="s">
        <v>1128</v>
      </c>
      <c r="C91" s="69" t="s">
        <v>43</v>
      </c>
      <c r="D91" s="120" t="s">
        <v>1193</v>
      </c>
      <c r="E91" s="96" t="s">
        <v>1400</v>
      </c>
      <c r="F91" s="101" t="s">
        <v>133</v>
      </c>
      <c r="G91" s="94">
        <v>12</v>
      </c>
      <c r="H91" s="94" t="s">
        <v>45</v>
      </c>
      <c r="I91" s="94">
        <v>2023</v>
      </c>
      <c r="J91" s="94">
        <v>2023</v>
      </c>
      <c r="K91" s="96"/>
      <c r="L91" s="94" t="s">
        <v>47</v>
      </c>
      <c r="M91" s="96"/>
      <c r="N91" s="94" t="s">
        <v>45</v>
      </c>
      <c r="O91" s="94" t="s">
        <v>48</v>
      </c>
      <c r="P91" s="94" t="s">
        <v>56</v>
      </c>
      <c r="Q91" s="94" t="s">
        <v>136</v>
      </c>
      <c r="R91" s="94">
        <v>1</v>
      </c>
      <c r="S91" s="94" t="s">
        <v>47</v>
      </c>
      <c r="T91" s="94" t="s">
        <v>47</v>
      </c>
      <c r="U91" s="95">
        <v>3099058.62</v>
      </c>
      <c r="V91" s="95">
        <v>0</v>
      </c>
      <c r="W91" s="95">
        <v>0</v>
      </c>
      <c r="X91" s="95">
        <v>3099058.62</v>
      </c>
      <c r="Y91" s="96">
        <v>0</v>
      </c>
      <c r="Z91" s="96"/>
      <c r="AA91" s="96"/>
      <c r="AB91" s="96"/>
      <c r="AC91" s="95">
        <v>0</v>
      </c>
      <c r="AD91" s="95">
        <v>0</v>
      </c>
      <c r="AE91" s="95">
        <v>136593.62</v>
      </c>
      <c r="AF91" s="95">
        <v>0</v>
      </c>
      <c r="AG91" s="95">
        <v>0</v>
      </c>
      <c r="AH91" s="95">
        <v>0</v>
      </c>
      <c r="AI91" s="95">
        <v>0</v>
      </c>
      <c r="AJ91" s="95">
        <v>2962465</v>
      </c>
      <c r="AK91" s="95"/>
      <c r="AL91" s="95"/>
      <c r="AM91" s="95"/>
      <c r="AN91" s="95"/>
      <c r="AO91" s="95"/>
      <c r="AP91" s="96"/>
      <c r="AQ91" s="96" t="s">
        <v>1401</v>
      </c>
      <c r="AR91" s="94" t="s">
        <v>50</v>
      </c>
      <c r="AV91" s="158" t="s">
        <v>762</v>
      </c>
      <c r="AW91" s="158" t="e">
        <f t="shared" si="3"/>
        <v>#REF!</v>
      </c>
    </row>
    <row r="92" spans="1:49" ht="25.5" x14ac:dyDescent="0.25">
      <c r="A92" s="298" t="s">
        <v>851</v>
      </c>
      <c r="B92" s="219" t="s">
        <v>1129</v>
      </c>
      <c r="C92" s="69" t="s">
        <v>43</v>
      </c>
      <c r="D92" s="120" t="s">
        <v>1193</v>
      </c>
      <c r="E92" s="96" t="s">
        <v>324</v>
      </c>
      <c r="F92" s="101" t="s">
        <v>133</v>
      </c>
      <c r="G92" s="94">
        <v>12</v>
      </c>
      <c r="H92" s="94" t="s">
        <v>45</v>
      </c>
      <c r="I92" s="94">
        <v>2023</v>
      </c>
      <c r="J92" s="94">
        <v>2023</v>
      </c>
      <c r="K92" s="96"/>
      <c r="L92" s="94" t="s">
        <v>47</v>
      </c>
      <c r="M92" s="96"/>
      <c r="N92" s="94" t="s">
        <v>94</v>
      </c>
      <c r="O92" s="94" t="s">
        <v>48</v>
      </c>
      <c r="P92" s="94" t="s">
        <v>56</v>
      </c>
      <c r="Q92" s="94" t="s">
        <v>136</v>
      </c>
      <c r="R92" s="94">
        <v>1</v>
      </c>
      <c r="S92" s="94" t="s">
        <v>47</v>
      </c>
      <c r="T92" s="94" t="s">
        <v>47</v>
      </c>
      <c r="U92" s="95">
        <v>1643068.95</v>
      </c>
      <c r="V92" s="95">
        <v>0</v>
      </c>
      <c r="W92" s="95">
        <v>0</v>
      </c>
      <c r="X92" s="95">
        <v>1643068.95</v>
      </c>
      <c r="Y92" s="96">
        <v>0</v>
      </c>
      <c r="Z92" s="96"/>
      <c r="AA92" s="96"/>
      <c r="AB92" s="96"/>
      <c r="AC92" s="95">
        <v>165706.63347422599</v>
      </c>
      <c r="AD92" s="95">
        <v>171472.41435203099</v>
      </c>
      <c r="AE92" s="95">
        <v>428231.11490193801</v>
      </c>
      <c r="AF92" s="95">
        <v>79468.4528018446</v>
      </c>
      <c r="AG92" s="95">
        <v>202823.36823444301</v>
      </c>
      <c r="AH92" s="95">
        <v>91034.274136409294</v>
      </c>
      <c r="AI92" s="95">
        <v>133915.95529810799</v>
      </c>
      <c r="AJ92" s="95">
        <v>370416.73680100002</v>
      </c>
      <c r="AK92" s="95"/>
      <c r="AL92" s="95"/>
      <c r="AM92" s="95"/>
      <c r="AN92" s="95"/>
      <c r="AO92" s="95"/>
      <c r="AP92" s="96"/>
      <c r="AQ92" s="96"/>
      <c r="AR92" s="94" t="s">
        <v>50</v>
      </c>
      <c r="AV92" s="158" t="s">
        <v>762</v>
      </c>
      <c r="AW92" s="158" t="e">
        <f t="shared" si="3"/>
        <v>#REF!</v>
      </c>
    </row>
    <row r="93" spans="1:49" ht="25.5" x14ac:dyDescent="0.25">
      <c r="A93" s="298" t="s">
        <v>852</v>
      </c>
      <c r="B93" s="219" t="s">
        <v>1130</v>
      </c>
      <c r="C93" s="69" t="s">
        <v>43</v>
      </c>
      <c r="D93" s="120" t="s">
        <v>1193</v>
      </c>
      <c r="E93" s="96" t="s">
        <v>360</v>
      </c>
      <c r="F93" s="101" t="s">
        <v>133</v>
      </c>
      <c r="G93" s="94">
        <v>12</v>
      </c>
      <c r="H93" s="94" t="s">
        <v>45</v>
      </c>
      <c r="I93" s="94">
        <v>2023</v>
      </c>
      <c r="J93" s="94">
        <v>2023</v>
      </c>
      <c r="K93" s="96"/>
      <c r="L93" s="94" t="s">
        <v>47</v>
      </c>
      <c r="M93" s="96"/>
      <c r="N93" s="94" t="s">
        <v>45</v>
      </c>
      <c r="O93" s="94" t="s">
        <v>48</v>
      </c>
      <c r="P93" s="94" t="s">
        <v>56</v>
      </c>
      <c r="Q93" s="94" t="s">
        <v>136</v>
      </c>
      <c r="R93" s="94">
        <v>1</v>
      </c>
      <c r="S93" s="94" t="s">
        <v>47</v>
      </c>
      <c r="T93" s="94" t="s">
        <v>47</v>
      </c>
      <c r="U93" s="95">
        <v>2161702.7999999998</v>
      </c>
      <c r="V93" s="95">
        <v>0</v>
      </c>
      <c r="W93" s="95">
        <v>0</v>
      </c>
      <c r="X93" s="95">
        <v>2161702.7999999998</v>
      </c>
      <c r="Y93" s="96">
        <v>0</v>
      </c>
      <c r="Z93" s="96"/>
      <c r="AA93" s="96"/>
      <c r="AB93" s="96"/>
      <c r="AC93" s="95">
        <v>218011.84518751199</v>
      </c>
      <c r="AD93" s="95">
        <v>225597.591767251</v>
      </c>
      <c r="AE93" s="95">
        <v>563402.041119845</v>
      </c>
      <c r="AF93" s="95">
        <v>104552.62813737401</v>
      </c>
      <c r="AG93" s="95">
        <v>266844.45775560802</v>
      </c>
      <c r="AH93" s="95">
        <v>119769.194893886</v>
      </c>
      <c r="AI93" s="95">
        <v>176186.456163386</v>
      </c>
      <c r="AJ93" s="95">
        <v>487338.58497513703</v>
      </c>
      <c r="AK93" s="95"/>
      <c r="AL93" s="95"/>
      <c r="AM93" s="95"/>
      <c r="AN93" s="95"/>
      <c r="AO93" s="95"/>
      <c r="AP93" s="96"/>
      <c r="AQ93" s="96"/>
      <c r="AR93" s="94" t="s">
        <v>50</v>
      </c>
      <c r="AV93" s="158" t="s">
        <v>762</v>
      </c>
      <c r="AW93" s="158" t="e">
        <f t="shared" si="3"/>
        <v>#REF!</v>
      </c>
    </row>
    <row r="94" spans="1:49" ht="51" x14ac:dyDescent="0.25">
      <c r="A94" s="298" t="s">
        <v>853</v>
      </c>
      <c r="B94" s="219" t="s">
        <v>1131</v>
      </c>
      <c r="C94" s="69" t="s">
        <v>43</v>
      </c>
      <c r="D94" s="120" t="s">
        <v>1193</v>
      </c>
      <c r="E94" s="96" t="s">
        <v>463</v>
      </c>
      <c r="F94" s="101" t="s">
        <v>133</v>
      </c>
      <c r="G94" s="94">
        <v>12</v>
      </c>
      <c r="H94" s="94" t="s">
        <v>45</v>
      </c>
      <c r="I94" s="94">
        <v>2023</v>
      </c>
      <c r="J94" s="94">
        <v>2023</v>
      </c>
      <c r="K94" s="96"/>
      <c r="L94" s="94" t="s">
        <v>47</v>
      </c>
      <c r="M94" s="96"/>
      <c r="N94" s="94" t="s">
        <v>45</v>
      </c>
      <c r="O94" s="94" t="s">
        <v>48</v>
      </c>
      <c r="P94" s="94" t="s">
        <v>56</v>
      </c>
      <c r="Q94" s="72" t="s">
        <v>136</v>
      </c>
      <c r="R94" s="94">
        <v>1</v>
      </c>
      <c r="S94" s="94" t="s">
        <v>47</v>
      </c>
      <c r="T94" s="94" t="s">
        <v>47</v>
      </c>
      <c r="U94" s="95">
        <v>1588960</v>
      </c>
      <c r="V94" s="95">
        <v>0</v>
      </c>
      <c r="W94" s="95">
        <v>0</v>
      </c>
      <c r="X94" s="95">
        <v>1588960</v>
      </c>
      <c r="Y94" s="96">
        <v>0</v>
      </c>
      <c r="Z94" s="96"/>
      <c r="AA94" s="96"/>
      <c r="AB94" s="96"/>
      <c r="AC94" s="95"/>
      <c r="AD94" s="95"/>
      <c r="AE94" s="89">
        <f>U94</f>
        <v>1588960</v>
      </c>
      <c r="AF94" s="95"/>
      <c r="AG94" s="95"/>
      <c r="AH94" s="95"/>
      <c r="AI94" s="95"/>
      <c r="AJ94" s="95"/>
      <c r="AK94" s="95"/>
      <c r="AL94" s="95"/>
      <c r="AM94" s="95"/>
      <c r="AN94" s="95"/>
      <c r="AO94" s="95"/>
      <c r="AP94" s="96"/>
      <c r="AQ94" s="96"/>
      <c r="AR94" s="94" t="s">
        <v>50</v>
      </c>
      <c r="AV94" s="158" t="s">
        <v>762</v>
      </c>
      <c r="AW94" s="158" t="e">
        <f t="shared" si="3"/>
        <v>#REF!</v>
      </c>
    </row>
    <row r="95" spans="1:49" ht="76.5" x14ac:dyDescent="0.25">
      <c r="A95" s="298" t="s">
        <v>854</v>
      </c>
      <c r="B95" s="219" t="s">
        <v>1132</v>
      </c>
      <c r="C95" s="69" t="s">
        <v>43</v>
      </c>
      <c r="D95" s="120" t="s">
        <v>1192</v>
      </c>
      <c r="E95" s="96" t="s">
        <v>464</v>
      </c>
      <c r="F95" s="101" t="s">
        <v>1612</v>
      </c>
      <c r="G95" s="94">
        <v>36</v>
      </c>
      <c r="H95" s="94" t="s">
        <v>47</v>
      </c>
      <c r="I95" s="94">
        <v>2023</v>
      </c>
      <c r="J95" s="94">
        <v>2024</v>
      </c>
      <c r="K95" s="96"/>
      <c r="L95" s="94"/>
      <c r="M95" s="96"/>
      <c r="N95" s="94" t="s">
        <v>47</v>
      </c>
      <c r="O95" s="94" t="s">
        <v>48</v>
      </c>
      <c r="P95" s="94" t="s">
        <v>56</v>
      </c>
      <c r="Q95" s="94" t="s">
        <v>136</v>
      </c>
      <c r="R95" s="94">
        <v>2</v>
      </c>
      <c r="S95" s="94" t="s">
        <v>47</v>
      </c>
      <c r="T95" s="94" t="s">
        <v>47</v>
      </c>
      <c r="U95" s="95">
        <v>1051484.05</v>
      </c>
      <c r="V95" s="95">
        <v>996190.38</v>
      </c>
      <c r="W95" s="95">
        <v>996190.38</v>
      </c>
      <c r="X95" s="95">
        <v>3043864.8109333301</v>
      </c>
      <c r="Y95" s="96">
        <v>0</v>
      </c>
      <c r="Z95" s="96"/>
      <c r="AA95" s="96"/>
      <c r="AB95" s="96"/>
      <c r="AC95" s="95">
        <v>106044.16940466499</v>
      </c>
      <c r="AD95" s="95">
        <v>109733.98816048</v>
      </c>
      <c r="AE95" s="95">
        <v>274047.042902919</v>
      </c>
      <c r="AF95" s="95">
        <v>50855.936751356297</v>
      </c>
      <c r="AG95" s="95">
        <v>129797.070698581</v>
      </c>
      <c r="AH95" s="95">
        <v>58257.4987238131</v>
      </c>
      <c r="AI95" s="95">
        <v>85699.684749367094</v>
      </c>
      <c r="AJ95" s="95">
        <v>237048.65860881799</v>
      </c>
      <c r="AK95" s="95"/>
      <c r="AL95" s="95"/>
      <c r="AM95" s="95"/>
      <c r="AN95" s="95"/>
      <c r="AO95" s="95"/>
      <c r="AP95" s="96"/>
      <c r="AQ95" s="96"/>
      <c r="AR95" s="94" t="s">
        <v>50</v>
      </c>
      <c r="AV95" s="158" t="s">
        <v>762</v>
      </c>
      <c r="AW95" s="158" t="e">
        <f t="shared" si="3"/>
        <v>#REF!</v>
      </c>
    </row>
    <row r="96" spans="1:49" ht="76.5" x14ac:dyDescent="0.25">
      <c r="A96" s="298" t="s">
        <v>855</v>
      </c>
      <c r="B96" s="219" t="s">
        <v>1133</v>
      </c>
      <c r="C96" s="69" t="s">
        <v>43</v>
      </c>
      <c r="D96" s="120" t="s">
        <v>1192</v>
      </c>
      <c r="E96" s="96" t="s">
        <v>465</v>
      </c>
      <c r="F96" s="101" t="s">
        <v>1612</v>
      </c>
      <c r="G96" s="94">
        <v>60</v>
      </c>
      <c r="H96" s="94" t="s">
        <v>47</v>
      </c>
      <c r="I96" s="94">
        <v>2023</v>
      </c>
      <c r="J96" s="94">
        <v>2023</v>
      </c>
      <c r="K96" s="96"/>
      <c r="L96" s="94"/>
      <c r="M96" s="96"/>
      <c r="N96" s="94" t="s">
        <v>47</v>
      </c>
      <c r="O96" s="94" t="s">
        <v>48</v>
      </c>
      <c r="P96" s="94" t="s">
        <v>56</v>
      </c>
      <c r="Q96" s="94" t="s">
        <v>136</v>
      </c>
      <c r="R96" s="94">
        <v>1</v>
      </c>
      <c r="S96" s="94" t="s">
        <v>47</v>
      </c>
      <c r="T96" s="94" t="s">
        <v>47</v>
      </c>
      <c r="U96" s="95">
        <v>1619166.0475000001</v>
      </c>
      <c r="V96" s="95">
        <v>1507630.86</v>
      </c>
      <c r="W96" s="95">
        <v>5276708.01</v>
      </c>
      <c r="X96" s="95">
        <v>8403504.9175000004</v>
      </c>
      <c r="Y96" s="96">
        <v>0</v>
      </c>
      <c r="Z96" s="96"/>
      <c r="AA96" s="96"/>
      <c r="AB96" s="96"/>
      <c r="AC96" s="95">
        <v>163295.98022468499</v>
      </c>
      <c r="AD96" s="95">
        <v>168977.88215257801</v>
      </c>
      <c r="AE96" s="95">
        <v>422001.32972647803</v>
      </c>
      <c r="AF96" s="95">
        <v>78312.3682205199</v>
      </c>
      <c r="AG96" s="95">
        <v>199872.751222522</v>
      </c>
      <c r="AH96" s="95">
        <v>89709.933256593606</v>
      </c>
      <c r="AI96" s="95">
        <v>131967.78384572599</v>
      </c>
      <c r="AJ96" s="95">
        <v>365028.01885089598</v>
      </c>
      <c r="AK96" s="95"/>
      <c r="AL96" s="95"/>
      <c r="AM96" s="95"/>
      <c r="AN96" s="95"/>
      <c r="AO96" s="95"/>
      <c r="AP96" s="96"/>
      <c r="AQ96" s="96"/>
      <c r="AR96" s="94" t="s">
        <v>50</v>
      </c>
      <c r="AV96" s="158" t="s">
        <v>762</v>
      </c>
      <c r="AW96" s="158" t="e">
        <f t="shared" si="3"/>
        <v>#REF!</v>
      </c>
    </row>
    <row r="97" spans="1:49" ht="76.5" x14ac:dyDescent="0.25">
      <c r="A97" s="298" t="s">
        <v>856</v>
      </c>
      <c r="B97" s="219" t="s">
        <v>1134</v>
      </c>
      <c r="C97" s="69" t="s">
        <v>43</v>
      </c>
      <c r="D97" s="120" t="s">
        <v>1192</v>
      </c>
      <c r="E97" s="96" t="s">
        <v>466</v>
      </c>
      <c r="F97" s="101" t="s">
        <v>1614</v>
      </c>
      <c r="G97" s="94">
        <v>36</v>
      </c>
      <c r="H97" s="94" t="s">
        <v>47</v>
      </c>
      <c r="I97" s="94">
        <v>2023</v>
      </c>
      <c r="J97" s="94">
        <v>2024</v>
      </c>
      <c r="K97" s="96"/>
      <c r="L97" s="94"/>
      <c r="M97" s="96"/>
      <c r="N97" s="94" t="s">
        <v>47</v>
      </c>
      <c r="O97" s="94" t="s">
        <v>48</v>
      </c>
      <c r="P97" s="94" t="s">
        <v>56</v>
      </c>
      <c r="Q97" s="94" t="s">
        <v>136</v>
      </c>
      <c r="R97" s="94">
        <v>1</v>
      </c>
      <c r="S97" s="94" t="s">
        <v>47</v>
      </c>
      <c r="T97" s="94" t="s">
        <v>47</v>
      </c>
      <c r="U97" s="95">
        <v>1223100</v>
      </c>
      <c r="V97" s="95">
        <v>1159000</v>
      </c>
      <c r="W97" s="95">
        <v>1738500</v>
      </c>
      <c r="X97" s="95">
        <v>4120600</v>
      </c>
      <c r="Y97" s="96">
        <v>0</v>
      </c>
      <c r="Z97" s="96"/>
      <c r="AA97" s="96"/>
      <c r="AB97" s="96"/>
      <c r="AC97" s="95">
        <v>123351.964871788</v>
      </c>
      <c r="AD97" s="95">
        <v>127644.010310078</v>
      </c>
      <c r="AE97" s="95">
        <v>318775.104743206</v>
      </c>
      <c r="AF97" s="95">
        <v>59156.290806868499</v>
      </c>
      <c r="AG97" s="95">
        <v>150981.65033643099</v>
      </c>
      <c r="AH97" s="95">
        <v>67765.884503046706</v>
      </c>
      <c r="AI97" s="95">
        <v>99686.994222071997</v>
      </c>
      <c r="AJ97" s="95">
        <v>275738.100206509</v>
      </c>
      <c r="AK97" s="95"/>
      <c r="AL97" s="95"/>
      <c r="AM97" s="95"/>
      <c r="AN97" s="95"/>
      <c r="AO97" s="95"/>
      <c r="AP97" s="96"/>
      <c r="AQ97" s="96" t="s">
        <v>467</v>
      </c>
      <c r="AR97" s="94" t="s">
        <v>50</v>
      </c>
      <c r="AV97" s="158" t="s">
        <v>762</v>
      </c>
      <c r="AW97" s="158" t="e">
        <f t="shared" si="3"/>
        <v>#REF!</v>
      </c>
    </row>
    <row r="98" spans="1:49" ht="83.25" customHeight="1" x14ac:dyDescent="0.25">
      <c r="A98" s="298" t="s">
        <v>857</v>
      </c>
      <c r="B98" s="219" t="s">
        <v>1135</v>
      </c>
      <c r="C98" s="69" t="s">
        <v>43</v>
      </c>
      <c r="D98" s="120" t="s">
        <v>1193</v>
      </c>
      <c r="E98" s="73" t="s">
        <v>1189</v>
      </c>
      <c r="F98" s="72" t="s">
        <v>146</v>
      </c>
      <c r="G98" s="72">
        <v>48</v>
      </c>
      <c r="H98" s="72" t="s">
        <v>45</v>
      </c>
      <c r="I98" s="72">
        <v>2023</v>
      </c>
      <c r="J98" s="72">
        <v>2023</v>
      </c>
      <c r="K98" s="165"/>
      <c r="L98" s="72" t="s">
        <v>47</v>
      </c>
      <c r="M98" s="165"/>
      <c r="N98" s="72" t="s">
        <v>94</v>
      </c>
      <c r="O98" s="72" t="s">
        <v>48</v>
      </c>
      <c r="P98" s="72" t="s">
        <v>56</v>
      </c>
      <c r="Q98" s="72" t="s">
        <v>433</v>
      </c>
      <c r="R98" s="76">
        <v>2</v>
      </c>
      <c r="S98" s="72" t="s">
        <v>47</v>
      </c>
      <c r="T98" s="94" t="s">
        <v>47</v>
      </c>
      <c r="U98" s="169">
        <v>4375000</v>
      </c>
      <c r="V98" s="169">
        <v>8750000</v>
      </c>
      <c r="W98" s="169">
        <v>21875000</v>
      </c>
      <c r="X98" s="95">
        <f>SUBTOTAL(9,U98:W98)</f>
        <v>35000000</v>
      </c>
      <c r="Y98" s="170">
        <v>0</v>
      </c>
      <c r="Z98" s="165"/>
      <c r="AA98" s="165" t="s">
        <v>263</v>
      </c>
      <c r="AB98" s="165" t="s">
        <v>264</v>
      </c>
      <c r="AC98" s="196">
        <v>1104470.2438556899</v>
      </c>
      <c r="AD98" s="196">
        <v>1019934.4661380959</v>
      </c>
      <c r="AE98" s="196">
        <v>1949337.190538628</v>
      </c>
      <c r="AF98" s="196">
        <v>229034.718153906</v>
      </c>
      <c r="AG98" s="196">
        <v>862194.393367738</v>
      </c>
      <c r="AH98" s="196">
        <v>499348.880180126</v>
      </c>
      <c r="AI98" s="196">
        <v>664346.94128565595</v>
      </c>
      <c r="AJ98" s="196">
        <v>2421333.1664801599</v>
      </c>
      <c r="AK98" s="196"/>
      <c r="AL98" s="196"/>
      <c r="AM98" s="196"/>
      <c r="AN98" s="196"/>
      <c r="AO98" s="196"/>
      <c r="AP98" s="96"/>
      <c r="AQ98" s="97"/>
      <c r="AR98" s="94" t="s">
        <v>50</v>
      </c>
      <c r="AV98" s="158" t="s">
        <v>762</v>
      </c>
      <c r="AW98" s="158" t="e">
        <f>#REF!+1</f>
        <v>#REF!</v>
      </c>
    </row>
    <row r="99" spans="1:49" ht="53.25" customHeight="1" x14ac:dyDescent="0.25">
      <c r="A99" s="298" t="s">
        <v>858</v>
      </c>
      <c r="B99" s="219" t="s">
        <v>1136</v>
      </c>
      <c r="C99" s="69" t="s">
        <v>43</v>
      </c>
      <c r="D99" s="120" t="s">
        <v>1193</v>
      </c>
      <c r="E99" s="165" t="s">
        <v>1190</v>
      </c>
      <c r="F99" s="72" t="s">
        <v>146</v>
      </c>
      <c r="G99" s="72">
        <v>36</v>
      </c>
      <c r="H99" s="72" t="s">
        <v>45</v>
      </c>
      <c r="I99" s="72">
        <v>2023</v>
      </c>
      <c r="J99" s="72">
        <v>2024</v>
      </c>
      <c r="K99" s="165"/>
      <c r="L99" s="72" t="s">
        <v>47</v>
      </c>
      <c r="M99" s="165"/>
      <c r="N99" s="72" t="s">
        <v>94</v>
      </c>
      <c r="O99" s="72" t="s">
        <v>48</v>
      </c>
      <c r="P99" s="72" t="s">
        <v>56</v>
      </c>
      <c r="Q99" s="72" t="s">
        <v>433</v>
      </c>
      <c r="R99" s="76">
        <v>2</v>
      </c>
      <c r="S99" s="72" t="s">
        <v>47</v>
      </c>
      <c r="T99" s="94" t="s">
        <v>47</v>
      </c>
      <c r="U99" s="84">
        <v>0</v>
      </c>
      <c r="V99" s="84">
        <v>1500000</v>
      </c>
      <c r="W99" s="84">
        <v>3500000</v>
      </c>
      <c r="X99" s="95">
        <f>SUBTOTAL(9,U99:W99)</f>
        <v>5000000</v>
      </c>
      <c r="Y99" s="170">
        <v>0</v>
      </c>
      <c r="Z99" s="165"/>
      <c r="AA99" s="165"/>
      <c r="AB99" s="165"/>
      <c r="AC99" s="95">
        <v>300000</v>
      </c>
      <c r="AD99" s="95">
        <v>150000</v>
      </c>
      <c r="AE99" s="95">
        <v>150000</v>
      </c>
      <c r="AF99" s="95">
        <v>52500.000000000007</v>
      </c>
      <c r="AG99" s="95">
        <v>150000</v>
      </c>
      <c r="AH99" s="95">
        <v>90000</v>
      </c>
      <c r="AI99" s="95">
        <v>112500</v>
      </c>
      <c r="AJ99" s="95">
        <v>495000</v>
      </c>
      <c r="AK99" s="95"/>
      <c r="AL99" s="95"/>
      <c r="AM99" s="95"/>
      <c r="AN99" s="95"/>
      <c r="AO99" s="95"/>
      <c r="AP99" s="96"/>
      <c r="AQ99" s="97"/>
      <c r="AR99" s="94" t="s">
        <v>50</v>
      </c>
      <c r="AV99" s="158" t="s">
        <v>762</v>
      </c>
      <c r="AW99" s="158" t="e">
        <f t="shared" si="3"/>
        <v>#REF!</v>
      </c>
    </row>
    <row r="100" spans="1:49" ht="56.25" customHeight="1" x14ac:dyDescent="0.25">
      <c r="A100" s="298" t="s">
        <v>859</v>
      </c>
      <c r="B100" s="219" t="s">
        <v>1137</v>
      </c>
      <c r="C100" s="69" t="s">
        <v>43</v>
      </c>
      <c r="D100" s="120" t="s">
        <v>1193</v>
      </c>
      <c r="E100" s="96" t="s">
        <v>468</v>
      </c>
      <c r="F100" s="101" t="s">
        <v>146</v>
      </c>
      <c r="G100" s="94">
        <v>24</v>
      </c>
      <c r="H100" s="94" t="s">
        <v>45</v>
      </c>
      <c r="I100" s="94">
        <v>2023</v>
      </c>
      <c r="J100" s="94">
        <v>2023</v>
      </c>
      <c r="K100" s="96"/>
      <c r="L100" s="94" t="s">
        <v>47</v>
      </c>
      <c r="M100" s="96"/>
      <c r="N100" s="94" t="s">
        <v>94</v>
      </c>
      <c r="O100" s="94" t="s">
        <v>48</v>
      </c>
      <c r="P100" s="94" t="s">
        <v>56</v>
      </c>
      <c r="Q100" s="94" t="s">
        <v>433</v>
      </c>
      <c r="R100" s="17">
        <v>2</v>
      </c>
      <c r="S100" s="94" t="s">
        <v>47</v>
      </c>
      <c r="T100" s="94" t="s">
        <v>47</v>
      </c>
      <c r="U100" s="95">
        <v>0</v>
      </c>
      <c r="V100" s="95">
        <v>1890895</v>
      </c>
      <c r="W100" s="95">
        <v>3781790.8266666671</v>
      </c>
      <c r="X100" s="95">
        <v>5672686.2400000002</v>
      </c>
      <c r="Y100" s="95">
        <v>0</v>
      </c>
      <c r="Z100" s="96"/>
      <c r="AA100" s="96" t="s">
        <v>356</v>
      </c>
      <c r="AB100" s="96" t="s">
        <v>357</v>
      </c>
      <c r="AC100" s="95">
        <v>378179</v>
      </c>
      <c r="AD100" s="95">
        <v>189089.5</v>
      </c>
      <c r="AE100" s="95">
        <v>189089.5</v>
      </c>
      <c r="AF100" s="95">
        <v>66181.325000000012</v>
      </c>
      <c r="AG100" s="95">
        <v>189089.5</v>
      </c>
      <c r="AH100" s="95">
        <v>113453.7</v>
      </c>
      <c r="AI100" s="95">
        <v>141817.125</v>
      </c>
      <c r="AJ100" s="95">
        <v>623995.35</v>
      </c>
      <c r="AK100" s="95"/>
      <c r="AL100" s="95"/>
      <c r="AM100" s="95"/>
      <c r="AN100" s="95"/>
      <c r="AO100" s="95"/>
      <c r="AP100" s="96"/>
      <c r="AQ100" s="96"/>
      <c r="AR100" s="94" t="s">
        <v>50</v>
      </c>
      <c r="AV100" s="158" t="s">
        <v>762</v>
      </c>
      <c r="AW100" s="158" t="e">
        <f>#REF!+1</f>
        <v>#REF!</v>
      </c>
    </row>
    <row r="101" spans="1:49" ht="38.25" customHeight="1" x14ac:dyDescent="0.25">
      <c r="A101" s="298" t="s">
        <v>860</v>
      </c>
      <c r="B101" s="219" t="s">
        <v>1138</v>
      </c>
      <c r="C101" s="72" t="s">
        <v>43</v>
      </c>
      <c r="D101" s="120" t="s">
        <v>1193</v>
      </c>
      <c r="E101" s="96" t="s">
        <v>375</v>
      </c>
      <c r="F101" s="101" t="s">
        <v>133</v>
      </c>
      <c r="G101" s="94">
        <v>12</v>
      </c>
      <c r="H101" s="94" t="s">
        <v>47</v>
      </c>
      <c r="I101" s="94">
        <v>2023</v>
      </c>
      <c r="J101" s="94">
        <v>2024</v>
      </c>
      <c r="K101" s="94" t="s">
        <v>47</v>
      </c>
      <c r="L101" s="94" t="s">
        <v>47</v>
      </c>
      <c r="M101" s="96"/>
      <c r="N101" s="94" t="s">
        <v>45</v>
      </c>
      <c r="O101" s="94" t="s">
        <v>48</v>
      </c>
      <c r="P101" s="94" t="s">
        <v>56</v>
      </c>
      <c r="Q101" s="94" t="s">
        <v>91</v>
      </c>
      <c r="R101" s="17">
        <v>2</v>
      </c>
      <c r="S101" s="94" t="s">
        <v>47</v>
      </c>
      <c r="T101" s="94" t="s">
        <v>47</v>
      </c>
      <c r="U101" s="95">
        <v>4836800</v>
      </c>
      <c r="V101" s="95">
        <v>0</v>
      </c>
      <c r="W101" s="95">
        <v>0</v>
      </c>
      <c r="X101" s="95">
        <v>4836800</v>
      </c>
      <c r="Y101" s="96">
        <v>0</v>
      </c>
      <c r="Z101" s="96"/>
      <c r="AA101" s="96"/>
      <c r="AB101" s="96"/>
      <c r="AC101" s="95">
        <v>610525.91</v>
      </c>
      <c r="AD101" s="95">
        <v>563796.46</v>
      </c>
      <c r="AE101" s="95">
        <v>1077549.04</v>
      </c>
      <c r="AF101" s="95">
        <v>126605.16</v>
      </c>
      <c r="AG101" s="95">
        <v>476601.35</v>
      </c>
      <c r="AH101" s="95">
        <v>276028.65000000002</v>
      </c>
      <c r="AI101" s="95">
        <v>367235.8</v>
      </c>
      <c r="AJ101" s="95">
        <v>1338457.6299999999</v>
      </c>
      <c r="AK101" s="95"/>
      <c r="AL101" s="95"/>
      <c r="AM101" s="95"/>
      <c r="AN101" s="95"/>
      <c r="AO101" s="95"/>
      <c r="AP101" s="96"/>
      <c r="AQ101" s="96"/>
      <c r="AR101" s="94" t="s">
        <v>50</v>
      </c>
      <c r="AV101" s="158" t="s">
        <v>762</v>
      </c>
      <c r="AW101" s="158" t="e">
        <f t="shared" si="3"/>
        <v>#REF!</v>
      </c>
    </row>
    <row r="102" spans="1:49" ht="88.5" customHeight="1" x14ac:dyDescent="0.25">
      <c r="A102" s="298" t="s">
        <v>861</v>
      </c>
      <c r="B102" s="219" t="s">
        <v>1139</v>
      </c>
      <c r="C102" s="72" t="s">
        <v>43</v>
      </c>
      <c r="D102" s="120" t="s">
        <v>1192</v>
      </c>
      <c r="E102" s="96" t="s">
        <v>520</v>
      </c>
      <c r="F102" s="101" t="s">
        <v>385</v>
      </c>
      <c r="G102" s="94">
        <v>36</v>
      </c>
      <c r="H102" s="94" t="s">
        <v>47</v>
      </c>
      <c r="I102" s="94">
        <v>2023</v>
      </c>
      <c r="J102" s="94">
        <v>2023</v>
      </c>
      <c r="K102" s="96"/>
      <c r="L102" s="94" t="s">
        <v>47</v>
      </c>
      <c r="M102" s="96"/>
      <c r="N102" s="94" t="s">
        <v>47</v>
      </c>
      <c r="O102" s="94" t="s">
        <v>48</v>
      </c>
      <c r="P102" s="94" t="s">
        <v>56</v>
      </c>
      <c r="Q102" s="94" t="s">
        <v>586</v>
      </c>
      <c r="R102" s="17">
        <v>2</v>
      </c>
      <c r="S102" s="94" t="s">
        <v>47</v>
      </c>
      <c r="T102" s="94" t="s">
        <v>45</v>
      </c>
      <c r="U102" s="117">
        <v>615000</v>
      </c>
      <c r="V102" s="112">
        <v>1230000</v>
      </c>
      <c r="W102" s="95">
        <v>1230000</v>
      </c>
      <c r="X102" s="95">
        <f>SUM(U102:W102)</f>
        <v>3075000</v>
      </c>
      <c r="Y102" s="96"/>
      <c r="Z102" s="96"/>
      <c r="AA102" s="96">
        <v>239787</v>
      </c>
      <c r="AB102" s="96" t="s">
        <v>264</v>
      </c>
      <c r="AC102" s="95">
        <v>180000</v>
      </c>
      <c r="AD102" s="95">
        <v>125000</v>
      </c>
      <c r="AE102" s="95">
        <v>170000</v>
      </c>
      <c r="AF102" s="95">
        <v>85000</v>
      </c>
      <c r="AG102" s="95">
        <v>130000</v>
      </c>
      <c r="AH102" s="95">
        <v>100000</v>
      </c>
      <c r="AI102" s="95">
        <v>140000</v>
      </c>
      <c r="AJ102" s="95">
        <v>300000</v>
      </c>
      <c r="AK102" s="95"/>
      <c r="AL102" s="95"/>
      <c r="AM102" s="95"/>
      <c r="AN102" s="95"/>
      <c r="AO102" s="95"/>
      <c r="AP102" s="94" t="s">
        <v>45</v>
      </c>
      <c r="AQ102" s="100" t="s">
        <v>1176</v>
      </c>
      <c r="AR102" s="77" t="s">
        <v>50</v>
      </c>
      <c r="AV102" s="158" t="s">
        <v>762</v>
      </c>
      <c r="AW102" s="158" t="e">
        <f t="shared" si="3"/>
        <v>#REF!</v>
      </c>
    </row>
    <row r="103" spans="1:49" ht="71.25" customHeight="1" x14ac:dyDescent="0.25">
      <c r="A103" s="298" t="s">
        <v>862</v>
      </c>
      <c r="B103" s="219" t="s">
        <v>1140</v>
      </c>
      <c r="C103" s="72" t="s">
        <v>43</v>
      </c>
      <c r="D103" s="120" t="s">
        <v>1192</v>
      </c>
      <c r="E103" s="96" t="s">
        <v>522</v>
      </c>
      <c r="F103" s="101" t="s">
        <v>326</v>
      </c>
      <c r="G103" s="94">
        <v>72</v>
      </c>
      <c r="H103" s="94" t="s">
        <v>47</v>
      </c>
      <c r="I103" s="94">
        <v>2023</v>
      </c>
      <c r="J103" s="94">
        <v>2023</v>
      </c>
      <c r="K103" s="96"/>
      <c r="L103" s="94" t="s">
        <v>47</v>
      </c>
      <c r="M103" s="96"/>
      <c r="N103" s="94" t="s">
        <v>45</v>
      </c>
      <c r="O103" s="94" t="s">
        <v>48</v>
      </c>
      <c r="P103" s="94" t="s">
        <v>49</v>
      </c>
      <c r="Q103" s="72" t="s">
        <v>587</v>
      </c>
      <c r="R103" s="17">
        <v>2</v>
      </c>
      <c r="S103" s="94" t="s">
        <v>47</v>
      </c>
      <c r="T103" s="94" t="s">
        <v>47</v>
      </c>
      <c r="U103" s="95">
        <v>160000</v>
      </c>
      <c r="V103" s="95">
        <v>320000</v>
      </c>
      <c r="W103" s="95">
        <v>1440000</v>
      </c>
      <c r="X103" s="95">
        <v>1920000</v>
      </c>
      <c r="Y103" s="95">
        <v>1920000</v>
      </c>
      <c r="Z103" s="96" t="s">
        <v>523</v>
      </c>
      <c r="AA103" s="96"/>
      <c r="AB103" s="96"/>
      <c r="AC103" s="95"/>
      <c r="AD103" s="95"/>
      <c r="AE103" s="95">
        <v>320000</v>
      </c>
      <c r="AF103" s="95"/>
      <c r="AG103" s="95"/>
      <c r="AH103" s="95"/>
      <c r="AI103" s="95"/>
      <c r="AJ103" s="95"/>
      <c r="AK103" s="95"/>
      <c r="AL103" s="95"/>
      <c r="AM103" s="95"/>
      <c r="AN103" s="95"/>
      <c r="AO103" s="95"/>
      <c r="AP103" s="94"/>
      <c r="AQ103" s="96" t="s">
        <v>524</v>
      </c>
      <c r="AR103" s="94" t="s">
        <v>525</v>
      </c>
      <c r="AV103" s="158" t="s">
        <v>762</v>
      </c>
      <c r="AW103" s="158" t="e">
        <f>#REF!+1</f>
        <v>#REF!</v>
      </c>
    </row>
    <row r="104" spans="1:49" ht="90.75" customHeight="1" x14ac:dyDescent="0.25">
      <c r="A104" s="298" t="s">
        <v>863</v>
      </c>
      <c r="B104" s="219" t="s">
        <v>1141</v>
      </c>
      <c r="C104" s="72" t="s">
        <v>43</v>
      </c>
      <c r="D104" s="120" t="s">
        <v>1192</v>
      </c>
      <c r="E104" s="96" t="s">
        <v>526</v>
      </c>
      <c r="F104" s="101" t="s">
        <v>385</v>
      </c>
      <c r="G104" s="94">
        <v>36</v>
      </c>
      <c r="H104" s="94" t="s">
        <v>47</v>
      </c>
      <c r="I104" s="94">
        <v>2023</v>
      </c>
      <c r="J104" s="94">
        <v>2023</v>
      </c>
      <c r="K104" s="96"/>
      <c r="L104" s="94" t="s">
        <v>47</v>
      </c>
      <c r="M104" s="96"/>
      <c r="N104" s="94" t="s">
        <v>47</v>
      </c>
      <c r="O104" s="94" t="s">
        <v>48</v>
      </c>
      <c r="P104" s="94" t="s">
        <v>56</v>
      </c>
      <c r="Q104" s="94" t="s">
        <v>586</v>
      </c>
      <c r="R104" s="17">
        <v>2</v>
      </c>
      <c r="S104" s="94" t="s">
        <v>47</v>
      </c>
      <c r="T104" s="94" t="s">
        <v>45</v>
      </c>
      <c r="U104" s="117">
        <v>615000</v>
      </c>
      <c r="V104" s="112">
        <v>1230000</v>
      </c>
      <c r="W104" s="95">
        <v>1230000</v>
      </c>
      <c r="X104" s="95">
        <f>SUM(U104:W104)</f>
        <v>3075000</v>
      </c>
      <c r="Y104" s="96"/>
      <c r="Z104" s="96"/>
      <c r="AA104" s="96">
        <v>239787</v>
      </c>
      <c r="AB104" s="96" t="s">
        <v>264</v>
      </c>
      <c r="AC104" s="95">
        <v>180000</v>
      </c>
      <c r="AD104" s="95">
        <v>125000</v>
      </c>
      <c r="AE104" s="95">
        <v>170000</v>
      </c>
      <c r="AF104" s="95">
        <v>85000</v>
      </c>
      <c r="AG104" s="95">
        <v>130000</v>
      </c>
      <c r="AH104" s="95">
        <v>100000</v>
      </c>
      <c r="AI104" s="95">
        <v>140000</v>
      </c>
      <c r="AJ104" s="95">
        <v>300000</v>
      </c>
      <c r="AK104" s="95"/>
      <c r="AL104" s="95"/>
      <c r="AM104" s="95"/>
      <c r="AN104" s="95"/>
      <c r="AO104" s="95"/>
      <c r="AP104" s="94" t="s">
        <v>45</v>
      </c>
      <c r="AQ104" s="100" t="s">
        <v>1176</v>
      </c>
      <c r="AR104" s="77" t="s">
        <v>50</v>
      </c>
      <c r="AV104" s="158" t="s">
        <v>762</v>
      </c>
      <c r="AW104" s="158" t="e">
        <f t="shared" si="3"/>
        <v>#REF!</v>
      </c>
    </row>
    <row r="105" spans="1:49" ht="85.5" customHeight="1" x14ac:dyDescent="0.25">
      <c r="A105" s="298" t="s">
        <v>864</v>
      </c>
      <c r="B105" s="219" t="s">
        <v>1142</v>
      </c>
      <c r="C105" s="120" t="s">
        <v>43</v>
      </c>
      <c r="D105" s="120" t="s">
        <v>1192</v>
      </c>
      <c r="E105" s="96" t="s">
        <v>527</v>
      </c>
      <c r="F105" s="101" t="s">
        <v>341</v>
      </c>
      <c r="G105" s="94">
        <v>36</v>
      </c>
      <c r="H105" s="94" t="s">
        <v>47</v>
      </c>
      <c r="I105" s="94">
        <v>2023</v>
      </c>
      <c r="J105" s="94">
        <v>2023</v>
      </c>
      <c r="K105" s="94" t="s">
        <v>47</v>
      </c>
      <c r="L105" s="94" t="s">
        <v>47</v>
      </c>
      <c r="M105" s="96"/>
      <c r="N105" s="94" t="s">
        <v>47</v>
      </c>
      <c r="O105" s="94" t="s">
        <v>48</v>
      </c>
      <c r="P105" s="40" t="s">
        <v>49</v>
      </c>
      <c r="Q105" s="39" t="s">
        <v>528</v>
      </c>
      <c r="R105" s="17">
        <v>2</v>
      </c>
      <c r="S105" s="94" t="s">
        <v>45</v>
      </c>
      <c r="T105" s="94" t="s">
        <v>47</v>
      </c>
      <c r="U105" s="95">
        <v>0</v>
      </c>
      <c r="V105" s="95">
        <v>1618570</v>
      </c>
      <c r="W105" s="95">
        <v>3237140</v>
      </c>
      <c r="X105" s="95">
        <f>SUM(U105:W105)</f>
        <v>4855710</v>
      </c>
      <c r="Y105" s="94" t="s">
        <v>47</v>
      </c>
      <c r="Z105" s="94" t="s">
        <v>47</v>
      </c>
      <c r="AA105" s="96"/>
      <c r="AB105" s="96"/>
      <c r="AC105" s="95">
        <v>372470</v>
      </c>
      <c r="AD105" s="95">
        <v>186320</v>
      </c>
      <c r="AE105" s="95">
        <v>94520</v>
      </c>
      <c r="AF105" s="95">
        <v>87040</v>
      </c>
      <c r="AG105" s="95">
        <v>134640</v>
      </c>
      <c r="AH105" s="95">
        <v>73100</v>
      </c>
      <c r="AI105" s="95">
        <v>99960</v>
      </c>
      <c r="AJ105" s="95">
        <v>570520</v>
      </c>
      <c r="AK105" s="95"/>
      <c r="AL105" s="95"/>
      <c r="AM105" s="95"/>
      <c r="AN105" s="95"/>
      <c r="AO105" s="95"/>
      <c r="AP105" s="94" t="s">
        <v>45</v>
      </c>
      <c r="AQ105" s="96"/>
      <c r="AR105" s="94" t="s">
        <v>50</v>
      </c>
      <c r="AV105" s="158" t="s">
        <v>762</v>
      </c>
      <c r="AW105" s="158" t="e">
        <f t="shared" si="3"/>
        <v>#REF!</v>
      </c>
    </row>
    <row r="106" spans="1:49" ht="71.25" customHeight="1" x14ac:dyDescent="0.25">
      <c r="A106" s="298" t="s">
        <v>865</v>
      </c>
      <c r="B106" s="219" t="s">
        <v>1143</v>
      </c>
      <c r="C106" s="120" t="s">
        <v>43</v>
      </c>
      <c r="D106" s="120" t="s">
        <v>1406</v>
      </c>
      <c r="E106" s="96" t="s">
        <v>573</v>
      </c>
      <c r="F106" s="101" t="s">
        <v>423</v>
      </c>
      <c r="G106" s="94">
        <v>84</v>
      </c>
      <c r="H106" s="94" t="s">
        <v>47</v>
      </c>
      <c r="I106" s="94">
        <v>2023</v>
      </c>
      <c r="J106" s="94">
        <v>2023</v>
      </c>
      <c r="K106" s="16"/>
      <c r="L106" s="123" t="s">
        <v>47</v>
      </c>
      <c r="M106" s="16"/>
      <c r="N106" s="94" t="s">
        <v>92</v>
      </c>
      <c r="O106" s="94" t="s">
        <v>48</v>
      </c>
      <c r="P106" s="17" t="s">
        <v>56</v>
      </c>
      <c r="Q106" s="18" t="s">
        <v>178</v>
      </c>
      <c r="R106" s="17">
        <v>1</v>
      </c>
      <c r="S106" s="94" t="s">
        <v>47</v>
      </c>
      <c r="T106" s="94" t="s">
        <v>47</v>
      </c>
      <c r="U106" s="197">
        <v>1428571.4285714286</v>
      </c>
      <c r="V106" s="197">
        <v>1428571.4285714286</v>
      </c>
      <c r="W106" s="198">
        <v>7142857.1428571427</v>
      </c>
      <c r="X106" s="197">
        <v>10000000</v>
      </c>
      <c r="Y106" s="95"/>
      <c r="Z106" s="95"/>
      <c r="AA106" s="95"/>
      <c r="AB106" s="95"/>
      <c r="AC106" s="197">
        <v>428571.42857142864</v>
      </c>
      <c r="AD106" s="197">
        <v>0</v>
      </c>
      <c r="AE106" s="197">
        <v>0</v>
      </c>
      <c r="AF106" s="198">
        <v>0</v>
      </c>
      <c r="AG106" s="198">
        <v>0</v>
      </c>
      <c r="AH106" s="198">
        <v>214285.71428571432</v>
      </c>
      <c r="AI106" s="198">
        <v>0</v>
      </c>
      <c r="AJ106" s="198">
        <v>785714.28571428568</v>
      </c>
      <c r="AK106" s="95"/>
      <c r="AL106" s="95"/>
      <c r="AM106" s="95"/>
      <c r="AN106" s="95"/>
      <c r="AO106" s="95"/>
      <c r="AP106" s="94" t="s">
        <v>45</v>
      </c>
      <c r="AQ106" s="96"/>
      <c r="AR106" s="94" t="s">
        <v>50</v>
      </c>
      <c r="AV106" s="158" t="s">
        <v>762</v>
      </c>
      <c r="AW106" s="158" t="e">
        <f t="shared" si="3"/>
        <v>#REF!</v>
      </c>
    </row>
    <row r="107" spans="1:49" ht="71.25" customHeight="1" x14ac:dyDescent="0.25">
      <c r="A107" s="298" t="s">
        <v>866</v>
      </c>
      <c r="B107" s="219" t="s">
        <v>1144</v>
      </c>
      <c r="C107" s="120" t="s">
        <v>43</v>
      </c>
      <c r="D107" s="120" t="s">
        <v>1406</v>
      </c>
      <c r="E107" s="96" t="s">
        <v>574</v>
      </c>
      <c r="F107" s="101" t="s">
        <v>423</v>
      </c>
      <c r="G107" s="94">
        <v>60</v>
      </c>
      <c r="H107" s="94" t="s">
        <v>45</v>
      </c>
      <c r="I107" s="94">
        <v>2023</v>
      </c>
      <c r="J107" s="94">
        <v>2023</v>
      </c>
      <c r="K107" s="73"/>
      <c r="L107" s="82" t="s">
        <v>47</v>
      </c>
      <c r="M107" s="73"/>
      <c r="N107" s="94" t="s">
        <v>47</v>
      </c>
      <c r="O107" s="82" t="s">
        <v>48</v>
      </c>
      <c r="P107" s="83" t="s">
        <v>49</v>
      </c>
      <c r="Q107" s="18" t="s">
        <v>178</v>
      </c>
      <c r="R107" s="17">
        <v>1</v>
      </c>
      <c r="S107" s="94" t="s">
        <v>47</v>
      </c>
      <c r="T107" s="94" t="s">
        <v>45</v>
      </c>
      <c r="U107" s="197">
        <v>240000</v>
      </c>
      <c r="V107" s="197">
        <v>240000</v>
      </c>
      <c r="W107" s="198">
        <v>720000</v>
      </c>
      <c r="X107" s="197">
        <v>1200000</v>
      </c>
      <c r="Y107" s="85"/>
      <c r="Z107" s="85"/>
      <c r="AA107" s="85"/>
      <c r="AB107" s="85"/>
      <c r="AC107" s="197">
        <v>48335.615406525169</v>
      </c>
      <c r="AD107" s="197">
        <v>23619.549021676747</v>
      </c>
      <c r="AE107" s="197">
        <v>22461.406533702611</v>
      </c>
      <c r="AF107" s="198">
        <v>8250.1550691605407</v>
      </c>
      <c r="AG107" s="198">
        <v>23202.81094492468</v>
      </c>
      <c r="AH107" s="198">
        <v>14165.581538322665</v>
      </c>
      <c r="AI107" s="198">
        <v>18185.852447348152</v>
      </c>
      <c r="AJ107" s="198">
        <v>81779.029038339446</v>
      </c>
      <c r="AK107" s="84"/>
      <c r="AL107" s="84"/>
      <c r="AM107" s="84"/>
      <c r="AN107" s="84"/>
      <c r="AO107" s="84"/>
      <c r="AP107" s="94" t="s">
        <v>45</v>
      </c>
      <c r="AQ107" s="73"/>
      <c r="AR107" s="82" t="s">
        <v>50</v>
      </c>
      <c r="AV107" s="158" t="s">
        <v>762</v>
      </c>
      <c r="AW107" s="158" t="e">
        <f t="shared" si="3"/>
        <v>#REF!</v>
      </c>
    </row>
    <row r="108" spans="1:49" ht="71.25" customHeight="1" x14ac:dyDescent="0.25">
      <c r="A108" s="298" t="s">
        <v>867</v>
      </c>
      <c r="B108" s="219" t="s">
        <v>1145</v>
      </c>
      <c r="C108" s="120" t="s">
        <v>43</v>
      </c>
      <c r="D108" s="120" t="s">
        <v>1406</v>
      </c>
      <c r="E108" s="96" t="s">
        <v>575</v>
      </c>
      <c r="F108" s="101" t="s">
        <v>423</v>
      </c>
      <c r="G108" s="94">
        <v>60</v>
      </c>
      <c r="H108" s="94" t="s">
        <v>45</v>
      </c>
      <c r="I108" s="94">
        <v>2023</v>
      </c>
      <c r="J108" s="94">
        <v>2023</v>
      </c>
      <c r="K108" s="73"/>
      <c r="L108" s="82" t="s">
        <v>47</v>
      </c>
      <c r="M108" s="73"/>
      <c r="N108" s="94" t="s">
        <v>47</v>
      </c>
      <c r="O108" s="82" t="s">
        <v>48</v>
      </c>
      <c r="P108" s="83" t="s">
        <v>49</v>
      </c>
      <c r="Q108" s="18" t="s">
        <v>178</v>
      </c>
      <c r="R108" s="17">
        <v>1</v>
      </c>
      <c r="S108" s="94" t="s">
        <v>47</v>
      </c>
      <c r="T108" s="94" t="s">
        <v>47</v>
      </c>
      <c r="U108" s="197">
        <v>280000</v>
      </c>
      <c r="V108" s="197">
        <v>280000</v>
      </c>
      <c r="W108" s="198">
        <v>840000</v>
      </c>
      <c r="X108" s="197">
        <v>1400000</v>
      </c>
      <c r="Y108" s="95" t="s">
        <v>47</v>
      </c>
      <c r="Z108" s="119"/>
      <c r="AA108" s="95" t="s">
        <v>47</v>
      </c>
      <c r="AB108" s="119"/>
      <c r="AC108" s="197">
        <v>56391.551307612695</v>
      </c>
      <c r="AD108" s="197">
        <v>27556.140525289535</v>
      </c>
      <c r="AE108" s="197">
        <v>26204.974289319711</v>
      </c>
      <c r="AF108" s="198">
        <v>9625.1809140206315</v>
      </c>
      <c r="AG108" s="198">
        <v>27069.946102412126</v>
      </c>
      <c r="AH108" s="198">
        <v>16526.511794709775</v>
      </c>
      <c r="AI108" s="198">
        <v>21216.827855239506</v>
      </c>
      <c r="AJ108" s="198">
        <v>95408.86721139602</v>
      </c>
      <c r="AK108" s="84"/>
      <c r="AL108" s="84"/>
      <c r="AM108" s="84"/>
      <c r="AN108" s="84"/>
      <c r="AO108" s="84"/>
      <c r="AP108" s="94" t="s">
        <v>92</v>
      </c>
      <c r="AQ108" s="73"/>
      <c r="AR108" s="82" t="s">
        <v>51</v>
      </c>
      <c r="AV108" s="158" t="s">
        <v>762</v>
      </c>
      <c r="AW108" s="158" t="e">
        <f t="shared" si="3"/>
        <v>#REF!</v>
      </c>
    </row>
    <row r="109" spans="1:49" ht="71.25" customHeight="1" x14ac:dyDescent="0.25">
      <c r="A109" s="298" t="s">
        <v>868</v>
      </c>
      <c r="B109" s="219" t="s">
        <v>1146</v>
      </c>
      <c r="C109" s="120" t="s">
        <v>43</v>
      </c>
      <c r="D109" s="120" t="s">
        <v>1406</v>
      </c>
      <c r="E109" s="96" t="s">
        <v>576</v>
      </c>
      <c r="F109" s="101" t="s">
        <v>423</v>
      </c>
      <c r="G109" s="94">
        <v>60</v>
      </c>
      <c r="H109" s="94" t="s">
        <v>45</v>
      </c>
      <c r="I109" s="94">
        <v>2023</v>
      </c>
      <c r="J109" s="94">
        <v>2023</v>
      </c>
      <c r="K109" s="73"/>
      <c r="L109" s="82" t="s">
        <v>47</v>
      </c>
      <c r="M109" s="73"/>
      <c r="N109" s="94" t="s">
        <v>47</v>
      </c>
      <c r="O109" s="82" t="s">
        <v>48</v>
      </c>
      <c r="P109" s="83" t="s">
        <v>49</v>
      </c>
      <c r="Q109" s="18" t="s">
        <v>178</v>
      </c>
      <c r="R109" s="17">
        <v>1</v>
      </c>
      <c r="S109" s="94" t="s">
        <v>47</v>
      </c>
      <c r="T109" s="94" t="s">
        <v>47</v>
      </c>
      <c r="U109" s="197">
        <v>400000</v>
      </c>
      <c r="V109" s="197">
        <v>400000</v>
      </c>
      <c r="W109" s="198">
        <v>1200000</v>
      </c>
      <c r="X109" s="197">
        <v>2000000</v>
      </c>
      <c r="Y109" s="95" t="s">
        <v>47</v>
      </c>
      <c r="Z109" s="119"/>
      <c r="AA109" s="95" t="s">
        <v>47</v>
      </c>
      <c r="AB109" s="119"/>
      <c r="AC109" s="197">
        <v>80559.359010875283</v>
      </c>
      <c r="AD109" s="197">
        <v>39365.91503612791</v>
      </c>
      <c r="AE109" s="197">
        <v>37435.677556171024</v>
      </c>
      <c r="AF109" s="198">
        <v>13750.258448600904</v>
      </c>
      <c r="AG109" s="198">
        <v>38671.351574874461</v>
      </c>
      <c r="AH109" s="198">
        <v>23609.302563871111</v>
      </c>
      <c r="AI109" s="198">
        <v>30309.754078913578</v>
      </c>
      <c r="AJ109" s="198">
        <v>136298.38173056574</v>
      </c>
      <c r="AK109" s="84"/>
      <c r="AL109" s="84"/>
      <c r="AM109" s="84"/>
      <c r="AN109" s="84"/>
      <c r="AO109" s="84"/>
      <c r="AP109" s="94" t="s">
        <v>92</v>
      </c>
      <c r="AQ109" s="73"/>
      <c r="AR109" s="82" t="s">
        <v>50</v>
      </c>
      <c r="AV109" s="158" t="s">
        <v>762</v>
      </c>
      <c r="AW109" s="158" t="e">
        <f t="shared" si="3"/>
        <v>#REF!</v>
      </c>
    </row>
    <row r="110" spans="1:49" ht="71.25" customHeight="1" x14ac:dyDescent="0.25">
      <c r="A110" s="298" t="s">
        <v>869</v>
      </c>
      <c r="B110" s="219" t="s">
        <v>1147</v>
      </c>
      <c r="C110" s="120" t="s">
        <v>43</v>
      </c>
      <c r="D110" s="120" t="s">
        <v>1406</v>
      </c>
      <c r="E110" s="96" t="s">
        <v>577</v>
      </c>
      <c r="F110" s="101" t="s">
        <v>423</v>
      </c>
      <c r="G110" s="94">
        <v>60</v>
      </c>
      <c r="H110" s="94" t="s">
        <v>45</v>
      </c>
      <c r="I110" s="94">
        <v>2023</v>
      </c>
      <c r="J110" s="94">
        <v>2023</v>
      </c>
      <c r="K110" s="73"/>
      <c r="L110" s="82" t="s">
        <v>47</v>
      </c>
      <c r="M110" s="73"/>
      <c r="N110" s="94" t="s">
        <v>47</v>
      </c>
      <c r="O110" s="82" t="s">
        <v>48</v>
      </c>
      <c r="P110" s="83" t="s">
        <v>49</v>
      </c>
      <c r="Q110" s="18" t="s">
        <v>178</v>
      </c>
      <c r="R110" s="17">
        <v>1</v>
      </c>
      <c r="S110" s="94" t="s">
        <v>47</v>
      </c>
      <c r="T110" s="94" t="s">
        <v>47</v>
      </c>
      <c r="U110" s="197">
        <v>260000</v>
      </c>
      <c r="V110" s="197">
        <v>260000</v>
      </c>
      <c r="W110" s="198">
        <v>780000</v>
      </c>
      <c r="X110" s="197">
        <v>1300000</v>
      </c>
      <c r="Y110" s="95" t="s">
        <v>47</v>
      </c>
      <c r="Z110" s="119"/>
      <c r="AA110" s="95" t="s">
        <v>47</v>
      </c>
      <c r="AB110" s="119"/>
      <c r="AC110" s="197">
        <v>52363.583357068928</v>
      </c>
      <c r="AD110" s="197">
        <v>25587.844773483142</v>
      </c>
      <c r="AE110" s="197">
        <v>24333.190411511161</v>
      </c>
      <c r="AF110" s="198">
        <v>8937.6679915905843</v>
      </c>
      <c r="AG110" s="198">
        <v>25136.378523668405</v>
      </c>
      <c r="AH110" s="198">
        <v>15346.046666516224</v>
      </c>
      <c r="AI110" s="198">
        <v>19701.340151293829</v>
      </c>
      <c r="AJ110" s="198">
        <v>88593.948124867748</v>
      </c>
      <c r="AK110" s="84"/>
      <c r="AL110" s="84"/>
      <c r="AM110" s="84"/>
      <c r="AN110" s="84"/>
      <c r="AO110" s="84"/>
      <c r="AP110" s="94" t="s">
        <v>45</v>
      </c>
      <c r="AQ110" s="73"/>
      <c r="AR110" s="82" t="s">
        <v>50</v>
      </c>
      <c r="AV110" s="158" t="s">
        <v>762</v>
      </c>
      <c r="AW110" s="158" t="e">
        <f t="shared" si="3"/>
        <v>#REF!</v>
      </c>
    </row>
    <row r="111" spans="1:49" ht="55.9" customHeight="1" x14ac:dyDescent="0.25">
      <c r="A111" s="298" t="s">
        <v>870</v>
      </c>
      <c r="B111" s="219" t="s">
        <v>1148</v>
      </c>
      <c r="C111" s="120" t="s">
        <v>43</v>
      </c>
      <c r="D111" s="120" t="s">
        <v>1406</v>
      </c>
      <c r="E111" s="96" t="s">
        <v>578</v>
      </c>
      <c r="F111" s="101" t="s">
        <v>423</v>
      </c>
      <c r="G111" s="94">
        <v>60</v>
      </c>
      <c r="H111" s="94" t="s">
        <v>45</v>
      </c>
      <c r="I111" s="94">
        <v>2023</v>
      </c>
      <c r="J111" s="94">
        <v>2023</v>
      </c>
      <c r="K111" s="73"/>
      <c r="L111" s="82" t="s">
        <v>47</v>
      </c>
      <c r="M111" s="73"/>
      <c r="N111" s="94" t="s">
        <v>47</v>
      </c>
      <c r="O111" s="82" t="s">
        <v>48</v>
      </c>
      <c r="P111" s="83" t="s">
        <v>49</v>
      </c>
      <c r="Q111" s="18" t="s">
        <v>178</v>
      </c>
      <c r="R111" s="17">
        <v>1</v>
      </c>
      <c r="S111" s="94" t="s">
        <v>47</v>
      </c>
      <c r="T111" s="94" t="s">
        <v>45</v>
      </c>
      <c r="U111" s="197">
        <v>1400000</v>
      </c>
      <c r="V111" s="197">
        <v>1400000</v>
      </c>
      <c r="W111" s="198">
        <v>4200000</v>
      </c>
      <c r="X111" s="197">
        <v>7000000</v>
      </c>
      <c r="Y111" s="95" t="s">
        <v>47</v>
      </c>
      <c r="Z111" s="119"/>
      <c r="AA111" s="95" t="s">
        <v>47</v>
      </c>
      <c r="AB111" s="119"/>
      <c r="AC111" s="197">
        <v>281957.75653806346</v>
      </c>
      <c r="AD111" s="197">
        <v>137780.70262644772</v>
      </c>
      <c r="AE111" s="197">
        <v>131024.87144659857</v>
      </c>
      <c r="AF111" s="198">
        <v>48125.904570103157</v>
      </c>
      <c r="AG111" s="198">
        <v>135349.73051206063</v>
      </c>
      <c r="AH111" s="198">
        <v>82632.558973548905</v>
      </c>
      <c r="AI111" s="198">
        <v>106084.13927619753</v>
      </c>
      <c r="AJ111" s="198">
        <v>477044.33605698013</v>
      </c>
      <c r="AK111" s="84"/>
      <c r="AL111" s="84"/>
      <c r="AM111" s="84"/>
      <c r="AN111" s="84"/>
      <c r="AO111" s="84"/>
      <c r="AP111" s="94" t="s">
        <v>45</v>
      </c>
      <c r="AQ111" s="73"/>
      <c r="AR111" s="82" t="s">
        <v>50</v>
      </c>
      <c r="AV111" s="158" t="s">
        <v>762</v>
      </c>
      <c r="AW111" s="158" t="e">
        <f t="shared" si="3"/>
        <v>#REF!</v>
      </c>
    </row>
    <row r="112" spans="1:49" ht="60" customHeight="1" x14ac:dyDescent="0.25">
      <c r="A112" s="298" t="s">
        <v>871</v>
      </c>
      <c r="B112" s="219" t="s">
        <v>1149</v>
      </c>
      <c r="C112" s="120" t="s">
        <v>43</v>
      </c>
      <c r="D112" s="120" t="s">
        <v>1406</v>
      </c>
      <c r="E112" s="96" t="s">
        <v>579</v>
      </c>
      <c r="F112" s="101" t="s">
        <v>423</v>
      </c>
      <c r="G112" s="94">
        <v>60</v>
      </c>
      <c r="H112" s="94" t="s">
        <v>45</v>
      </c>
      <c r="I112" s="94">
        <v>2023</v>
      </c>
      <c r="J112" s="94">
        <v>2023</v>
      </c>
      <c r="K112" s="73"/>
      <c r="L112" s="82" t="s">
        <v>47</v>
      </c>
      <c r="M112" s="73"/>
      <c r="N112" s="94" t="s">
        <v>47</v>
      </c>
      <c r="O112" s="82" t="s">
        <v>48</v>
      </c>
      <c r="P112" s="83" t="s">
        <v>49</v>
      </c>
      <c r="Q112" s="18" t="s">
        <v>178</v>
      </c>
      <c r="R112" s="17">
        <v>1</v>
      </c>
      <c r="S112" s="94" t="s">
        <v>47</v>
      </c>
      <c r="T112" s="94" t="s">
        <v>45</v>
      </c>
      <c r="U112" s="197">
        <v>400000</v>
      </c>
      <c r="V112" s="197">
        <v>400000</v>
      </c>
      <c r="W112" s="198">
        <v>1200000</v>
      </c>
      <c r="X112" s="197">
        <v>2000000</v>
      </c>
      <c r="Y112" s="95" t="s">
        <v>47</v>
      </c>
      <c r="Z112" s="119"/>
      <c r="AA112" s="95" t="s">
        <v>47</v>
      </c>
      <c r="AB112" s="119"/>
      <c r="AC112" s="197">
        <v>134004.82312013465</v>
      </c>
      <c r="AD112" s="197">
        <v>0</v>
      </c>
      <c r="AE112" s="197">
        <v>0</v>
      </c>
      <c r="AF112" s="198">
        <v>0</v>
      </c>
      <c r="AG112" s="198">
        <v>0</v>
      </c>
      <c r="AH112" s="198">
        <v>39272.412949986247</v>
      </c>
      <c r="AI112" s="198">
        <v>0</v>
      </c>
      <c r="AJ112" s="198">
        <v>226722.76392987912</v>
      </c>
      <c r="AK112" s="84"/>
      <c r="AL112" s="84"/>
      <c r="AM112" s="84"/>
      <c r="AN112" s="84"/>
      <c r="AO112" s="84"/>
      <c r="AP112" s="94" t="s">
        <v>45</v>
      </c>
      <c r="AQ112" s="73"/>
      <c r="AR112" s="82" t="s">
        <v>50</v>
      </c>
      <c r="AV112" s="158" t="s">
        <v>762</v>
      </c>
      <c r="AW112" s="158" t="e">
        <f t="shared" si="3"/>
        <v>#REF!</v>
      </c>
    </row>
    <row r="113" spans="1:49" ht="71.25" customHeight="1" x14ac:dyDescent="0.25">
      <c r="A113" s="298" t="s">
        <v>872</v>
      </c>
      <c r="B113" s="219" t="s">
        <v>1150</v>
      </c>
      <c r="C113" s="120" t="s">
        <v>43</v>
      </c>
      <c r="D113" s="120" t="s">
        <v>1406</v>
      </c>
      <c r="E113" s="96" t="s">
        <v>580</v>
      </c>
      <c r="F113" s="101" t="s">
        <v>423</v>
      </c>
      <c r="G113" s="94">
        <v>60</v>
      </c>
      <c r="H113" s="94" t="s">
        <v>45</v>
      </c>
      <c r="I113" s="94">
        <v>2023</v>
      </c>
      <c r="J113" s="94">
        <v>2023</v>
      </c>
      <c r="K113" s="73"/>
      <c r="L113" s="82" t="s">
        <v>47</v>
      </c>
      <c r="M113" s="73"/>
      <c r="N113" s="94" t="s">
        <v>47</v>
      </c>
      <c r="O113" s="82" t="s">
        <v>48</v>
      </c>
      <c r="P113" s="83" t="s">
        <v>49</v>
      </c>
      <c r="Q113" s="18" t="s">
        <v>178</v>
      </c>
      <c r="R113" s="17">
        <v>1</v>
      </c>
      <c r="S113" s="94" t="s">
        <v>47</v>
      </c>
      <c r="T113" s="94" t="s">
        <v>45</v>
      </c>
      <c r="U113" s="197">
        <v>280000</v>
      </c>
      <c r="V113" s="197">
        <v>280000</v>
      </c>
      <c r="W113" s="198">
        <v>840000</v>
      </c>
      <c r="X113" s="197">
        <v>1400000</v>
      </c>
      <c r="Y113" s="95" t="s">
        <v>47</v>
      </c>
      <c r="Z113" s="119"/>
      <c r="AA113" s="95" t="s">
        <v>47</v>
      </c>
      <c r="AB113" s="119"/>
      <c r="AC113" s="197">
        <v>56391.551307612695</v>
      </c>
      <c r="AD113" s="197">
        <v>27556.140525289538</v>
      </c>
      <c r="AE113" s="197">
        <v>26204.974289319714</v>
      </c>
      <c r="AF113" s="198">
        <v>9625.1809140206315</v>
      </c>
      <c r="AG113" s="198">
        <v>27069.946102412123</v>
      </c>
      <c r="AH113" s="198">
        <v>16526.511794709779</v>
      </c>
      <c r="AI113" s="198">
        <v>21216.827855239506</v>
      </c>
      <c r="AJ113" s="198">
        <v>95408.86721139602</v>
      </c>
      <c r="AK113" s="84"/>
      <c r="AL113" s="84"/>
      <c r="AM113" s="84"/>
      <c r="AN113" s="84"/>
      <c r="AO113" s="84"/>
      <c r="AP113" s="94" t="s">
        <v>45</v>
      </c>
      <c r="AQ113" s="73"/>
      <c r="AR113" s="82" t="s">
        <v>50</v>
      </c>
      <c r="AV113" s="158" t="s">
        <v>762</v>
      </c>
      <c r="AW113" s="158" t="e">
        <f t="shared" si="3"/>
        <v>#REF!</v>
      </c>
    </row>
    <row r="114" spans="1:49" ht="62.45" customHeight="1" x14ac:dyDescent="0.25">
      <c r="A114" s="298" t="s">
        <v>873</v>
      </c>
      <c r="B114" s="219" t="s">
        <v>1151</v>
      </c>
      <c r="C114" s="120" t="s">
        <v>43</v>
      </c>
      <c r="D114" s="120" t="s">
        <v>1406</v>
      </c>
      <c r="E114" s="96" t="s">
        <v>581</v>
      </c>
      <c r="F114" s="101" t="s">
        <v>423</v>
      </c>
      <c r="G114" s="94">
        <v>60</v>
      </c>
      <c r="H114" s="94" t="s">
        <v>45</v>
      </c>
      <c r="I114" s="94">
        <v>2023</v>
      </c>
      <c r="J114" s="94">
        <v>2023</v>
      </c>
      <c r="K114" s="73"/>
      <c r="L114" s="82" t="s">
        <v>47</v>
      </c>
      <c r="M114" s="73"/>
      <c r="N114" s="94" t="s">
        <v>47</v>
      </c>
      <c r="O114" s="94" t="s">
        <v>48</v>
      </c>
      <c r="P114" s="83" t="s">
        <v>49</v>
      </c>
      <c r="Q114" s="18" t="s">
        <v>178</v>
      </c>
      <c r="R114" s="17">
        <v>1</v>
      </c>
      <c r="S114" s="94" t="s">
        <v>47</v>
      </c>
      <c r="T114" s="94" t="s">
        <v>45</v>
      </c>
      <c r="U114" s="197">
        <v>280000</v>
      </c>
      <c r="V114" s="197">
        <v>280000</v>
      </c>
      <c r="W114" s="198">
        <v>840000</v>
      </c>
      <c r="X114" s="197">
        <v>1400000</v>
      </c>
      <c r="Y114" s="197"/>
      <c r="Z114" s="95" t="s">
        <v>47</v>
      </c>
      <c r="AA114" s="119"/>
      <c r="AB114" s="95" t="s">
        <v>47</v>
      </c>
      <c r="AC114" s="95">
        <v>56391.551307612695</v>
      </c>
      <c r="AD114" s="95">
        <v>27556.140525289535</v>
      </c>
      <c r="AE114" s="95">
        <v>26204.974289319711</v>
      </c>
      <c r="AF114" s="95">
        <v>9625.1809140206315</v>
      </c>
      <c r="AG114" s="95">
        <v>27069.946102412126</v>
      </c>
      <c r="AH114" s="95">
        <v>16526.511794709775</v>
      </c>
      <c r="AI114" s="95">
        <v>21216.827855239506</v>
      </c>
      <c r="AJ114" s="95">
        <v>95408.86721139602</v>
      </c>
      <c r="AL114" s="84"/>
      <c r="AM114" s="84"/>
      <c r="AN114" s="84"/>
      <c r="AO114" s="84"/>
      <c r="AP114" s="94" t="s">
        <v>45</v>
      </c>
      <c r="AQ114" s="73"/>
      <c r="AR114" s="82" t="s">
        <v>50</v>
      </c>
      <c r="AV114" s="158" t="s">
        <v>762</v>
      </c>
      <c r="AW114" s="158" t="e">
        <f t="shared" si="3"/>
        <v>#REF!</v>
      </c>
    </row>
    <row r="115" spans="1:49" ht="49.9" customHeight="1" x14ac:dyDescent="0.25">
      <c r="A115" s="298" t="s">
        <v>874</v>
      </c>
      <c r="B115" s="219" t="s">
        <v>1152</v>
      </c>
      <c r="C115" s="120" t="s">
        <v>43</v>
      </c>
      <c r="D115" s="120" t="s">
        <v>1406</v>
      </c>
      <c r="E115" s="96" t="s">
        <v>582</v>
      </c>
      <c r="F115" s="101" t="s">
        <v>423</v>
      </c>
      <c r="G115" s="94">
        <v>36</v>
      </c>
      <c r="H115" s="94" t="s">
        <v>45</v>
      </c>
      <c r="I115" s="94">
        <v>2023</v>
      </c>
      <c r="J115" s="94">
        <v>2023</v>
      </c>
      <c r="K115" s="73"/>
      <c r="L115" s="82" t="s">
        <v>47</v>
      </c>
      <c r="M115" s="73"/>
      <c r="N115" s="94" t="s">
        <v>47</v>
      </c>
      <c r="O115" s="94" t="s">
        <v>48</v>
      </c>
      <c r="P115" s="83" t="s">
        <v>49</v>
      </c>
      <c r="Q115" s="18" t="s">
        <v>178</v>
      </c>
      <c r="R115" s="17">
        <v>1</v>
      </c>
      <c r="S115" s="94" t="s">
        <v>47</v>
      </c>
      <c r="T115" s="94" t="s">
        <v>47</v>
      </c>
      <c r="U115" s="197">
        <v>500000</v>
      </c>
      <c r="V115" s="197">
        <v>400000</v>
      </c>
      <c r="W115" s="198">
        <v>400000</v>
      </c>
      <c r="X115" s="197">
        <v>1300000</v>
      </c>
      <c r="Y115" s="95" t="s">
        <v>47</v>
      </c>
      <c r="Z115" s="95"/>
      <c r="AA115" s="95" t="s">
        <v>47</v>
      </c>
      <c r="AB115" s="95"/>
      <c r="AC115" s="95">
        <v>87272.638928448214</v>
      </c>
      <c r="AD115" s="95">
        <v>42646.40795580524</v>
      </c>
      <c r="AE115" s="95">
        <v>40555.317352518599</v>
      </c>
      <c r="AF115" s="95">
        <v>14896.113319317643</v>
      </c>
      <c r="AG115" s="95">
        <v>41893.964206114004</v>
      </c>
      <c r="AH115" s="95">
        <v>25576.744444193704</v>
      </c>
      <c r="AI115" s="95">
        <v>32835.566918823046</v>
      </c>
      <c r="AJ115" s="95">
        <v>147656.58020811289</v>
      </c>
      <c r="AK115" s="84"/>
      <c r="AL115" s="84"/>
      <c r="AM115" s="84"/>
      <c r="AN115" s="84"/>
      <c r="AO115" s="84"/>
      <c r="AP115" s="94" t="s">
        <v>45</v>
      </c>
      <c r="AQ115" s="73"/>
      <c r="AR115" s="82" t="s">
        <v>50</v>
      </c>
      <c r="AV115" s="158" t="s">
        <v>762</v>
      </c>
      <c r="AW115" s="158" t="e">
        <f t="shared" si="3"/>
        <v>#REF!</v>
      </c>
    </row>
    <row r="116" spans="1:49" ht="39.6" customHeight="1" x14ac:dyDescent="0.25">
      <c r="A116" s="298" t="s">
        <v>875</v>
      </c>
      <c r="B116" s="219" t="s">
        <v>1153</v>
      </c>
      <c r="C116" s="74" t="s">
        <v>43</v>
      </c>
      <c r="D116" s="120" t="s">
        <v>1406</v>
      </c>
      <c r="E116" s="96" t="s">
        <v>583</v>
      </c>
      <c r="F116" s="101" t="s">
        <v>423</v>
      </c>
      <c r="G116" s="94">
        <v>48</v>
      </c>
      <c r="H116" s="94" t="s">
        <v>47</v>
      </c>
      <c r="I116" s="94">
        <v>2023</v>
      </c>
      <c r="J116" s="94">
        <v>2023</v>
      </c>
      <c r="K116" s="73"/>
      <c r="L116" s="82" t="s">
        <v>47</v>
      </c>
      <c r="M116" s="73"/>
      <c r="N116" s="94" t="s">
        <v>47</v>
      </c>
      <c r="O116" s="94" t="s">
        <v>48</v>
      </c>
      <c r="P116" s="83" t="s">
        <v>49</v>
      </c>
      <c r="Q116" s="18" t="s">
        <v>178</v>
      </c>
      <c r="R116" s="17">
        <v>1</v>
      </c>
      <c r="S116" s="94" t="s">
        <v>47</v>
      </c>
      <c r="T116" s="94" t="s">
        <v>45</v>
      </c>
      <c r="U116" s="197">
        <v>7000000</v>
      </c>
      <c r="V116" s="197">
        <v>2000000</v>
      </c>
      <c r="W116" s="198">
        <v>11000000</v>
      </c>
      <c r="X116" s="197">
        <v>20000000</v>
      </c>
      <c r="Y116" s="95" t="s">
        <v>47</v>
      </c>
      <c r="Z116" s="95"/>
      <c r="AA116" s="95" t="s">
        <v>47</v>
      </c>
      <c r="AB116" s="95"/>
      <c r="AC116" s="95">
        <v>1006991.9876359409</v>
      </c>
      <c r="AD116" s="95">
        <v>492073.9379515989</v>
      </c>
      <c r="AE116" s="95">
        <v>467945.96945213771</v>
      </c>
      <c r="AF116" s="95">
        <v>171878.23060751127</v>
      </c>
      <c r="AG116" s="95">
        <v>483391.89468593081</v>
      </c>
      <c r="AH116" s="95">
        <v>295116.28204838891</v>
      </c>
      <c r="AI116" s="95">
        <v>378871.92598641978</v>
      </c>
      <c r="AJ116" s="95">
        <v>1703729.7716320718</v>
      </c>
      <c r="AK116" s="84"/>
      <c r="AL116" s="84"/>
      <c r="AM116" s="84"/>
      <c r="AN116" s="84"/>
      <c r="AO116" s="84"/>
      <c r="AP116" s="94" t="s">
        <v>45</v>
      </c>
      <c r="AQ116" s="73"/>
      <c r="AR116" s="82" t="s">
        <v>51</v>
      </c>
      <c r="AV116" s="158" t="s">
        <v>762</v>
      </c>
      <c r="AW116" s="158" t="e">
        <f t="shared" si="3"/>
        <v>#REF!</v>
      </c>
    </row>
    <row r="117" spans="1:49" ht="83.25" customHeight="1" x14ac:dyDescent="0.25">
      <c r="A117" s="298" t="s">
        <v>876</v>
      </c>
      <c r="B117" s="219" t="s">
        <v>1154</v>
      </c>
      <c r="C117" s="120" t="s">
        <v>43</v>
      </c>
      <c r="D117" s="120" t="s">
        <v>1406</v>
      </c>
      <c r="E117" s="96" t="s">
        <v>585</v>
      </c>
      <c r="F117" s="101" t="s">
        <v>195</v>
      </c>
      <c r="G117" s="94">
        <v>48</v>
      </c>
      <c r="H117" s="94" t="s">
        <v>47</v>
      </c>
      <c r="I117" s="94">
        <v>2023</v>
      </c>
      <c r="J117" s="94">
        <v>2023</v>
      </c>
      <c r="K117" s="75"/>
      <c r="L117" s="72" t="s">
        <v>47</v>
      </c>
      <c r="M117" s="75"/>
      <c r="N117" s="94" t="s">
        <v>47</v>
      </c>
      <c r="O117" s="94" t="s">
        <v>48</v>
      </c>
      <c r="P117" s="76" t="s">
        <v>49</v>
      </c>
      <c r="Q117" s="72" t="s">
        <v>178</v>
      </c>
      <c r="R117" s="17">
        <v>1</v>
      </c>
      <c r="S117" s="94" t="s">
        <v>45</v>
      </c>
      <c r="T117" s="94" t="s">
        <v>45</v>
      </c>
      <c r="U117" s="197">
        <v>2000000</v>
      </c>
      <c r="V117" s="197">
        <v>5000000</v>
      </c>
      <c r="W117" s="197">
        <v>0</v>
      </c>
      <c r="X117" s="197">
        <f>SUBTOTAL(9,U117:W117)</f>
        <v>7000000</v>
      </c>
      <c r="Y117" s="75"/>
      <c r="Z117" s="75"/>
      <c r="AA117" s="76"/>
      <c r="AB117" s="76"/>
      <c r="AC117" s="95"/>
      <c r="AD117" s="95">
        <v>100000</v>
      </c>
      <c r="AE117" s="95">
        <v>200000</v>
      </c>
      <c r="AF117" s="95"/>
      <c r="AG117" s="95">
        <v>300000</v>
      </c>
      <c r="AH117" s="95">
        <v>200000</v>
      </c>
      <c r="AI117" s="95">
        <v>100000</v>
      </c>
      <c r="AJ117" s="95">
        <v>300000</v>
      </c>
      <c r="AK117" s="75"/>
      <c r="AL117" s="95">
        <v>300000</v>
      </c>
      <c r="AM117" s="95">
        <v>300000</v>
      </c>
      <c r="AN117" s="95">
        <v>200000</v>
      </c>
      <c r="AO117" s="75"/>
      <c r="AP117" s="193" t="s">
        <v>45</v>
      </c>
      <c r="AQ117" s="96"/>
      <c r="AR117" s="123" t="s">
        <v>50</v>
      </c>
      <c r="AV117" s="158" t="s">
        <v>762</v>
      </c>
      <c r="AW117" s="158" t="e">
        <f t="shared" si="3"/>
        <v>#REF!</v>
      </c>
    </row>
    <row r="118" spans="1:49" ht="83.25" customHeight="1" x14ac:dyDescent="0.25">
      <c r="A118" s="298" t="s">
        <v>877</v>
      </c>
      <c r="B118" s="219" t="s">
        <v>1155</v>
      </c>
      <c r="C118" s="101" t="s">
        <v>43</v>
      </c>
      <c r="D118" s="120" t="s">
        <v>1192</v>
      </c>
      <c r="E118" s="96" t="s">
        <v>590</v>
      </c>
      <c r="F118" s="101" t="s">
        <v>1613</v>
      </c>
      <c r="G118" s="94">
        <v>12</v>
      </c>
      <c r="H118" s="77" t="s">
        <v>47</v>
      </c>
      <c r="I118" s="77">
        <v>2023</v>
      </c>
      <c r="J118" s="77">
        <v>2024</v>
      </c>
      <c r="K118" s="77" t="s">
        <v>47</v>
      </c>
      <c r="L118" s="77" t="s">
        <v>47</v>
      </c>
      <c r="M118" s="77"/>
      <c r="N118" s="77" t="s">
        <v>45</v>
      </c>
      <c r="O118" s="77" t="s">
        <v>48</v>
      </c>
      <c r="P118" s="77" t="s">
        <v>56</v>
      </c>
      <c r="Q118" s="78" t="s">
        <v>91</v>
      </c>
      <c r="R118" s="79">
        <v>2</v>
      </c>
      <c r="S118" s="77" t="s">
        <v>47</v>
      </c>
      <c r="T118" s="77" t="s">
        <v>47</v>
      </c>
      <c r="U118" s="197">
        <v>402863.12</v>
      </c>
      <c r="V118" s="197">
        <v>663829.84649999999</v>
      </c>
      <c r="W118" s="197">
        <v>0</v>
      </c>
      <c r="X118" s="197">
        <v>1066692.9665000001</v>
      </c>
      <c r="Y118" s="80">
        <v>0</v>
      </c>
      <c r="Z118" s="199"/>
      <c r="AA118" s="199"/>
      <c r="AB118" s="199"/>
      <c r="AC118" s="200">
        <f>V118</f>
        <v>663829.84649999999</v>
      </c>
      <c r="AD118" s="199"/>
      <c r="AE118" s="199"/>
      <c r="AF118" s="199"/>
      <c r="AG118" s="199"/>
      <c r="AH118" s="199"/>
      <c r="AI118" s="199"/>
      <c r="AJ118" s="199"/>
      <c r="AK118" s="199"/>
      <c r="AL118" s="199"/>
      <c r="AM118" s="199"/>
      <c r="AN118" s="199"/>
      <c r="AO118" s="199"/>
      <c r="AP118" s="199"/>
      <c r="AQ118" s="201"/>
      <c r="AR118" s="77" t="s">
        <v>50</v>
      </c>
      <c r="AS118" s="353"/>
      <c r="AV118" s="158" t="s">
        <v>762</v>
      </c>
      <c r="AW118" s="158" t="e">
        <f t="shared" si="3"/>
        <v>#REF!</v>
      </c>
    </row>
    <row r="119" spans="1:49" ht="83.25" customHeight="1" x14ac:dyDescent="0.25">
      <c r="A119" s="298" t="s">
        <v>1293</v>
      </c>
      <c r="B119" s="219" t="s">
        <v>1519</v>
      </c>
      <c r="C119" s="101" t="s">
        <v>43</v>
      </c>
      <c r="D119" s="120" t="s">
        <v>1192</v>
      </c>
      <c r="E119" s="96" t="s">
        <v>1257</v>
      </c>
      <c r="F119" s="101" t="s">
        <v>419</v>
      </c>
      <c r="G119" s="94">
        <v>60</v>
      </c>
      <c r="H119" s="77" t="s">
        <v>45</v>
      </c>
      <c r="I119" s="77">
        <v>2023</v>
      </c>
      <c r="J119" s="77">
        <v>2024</v>
      </c>
      <c r="K119" s="77" t="s">
        <v>47</v>
      </c>
      <c r="L119" s="77" t="s">
        <v>47</v>
      </c>
      <c r="M119" s="77"/>
      <c r="N119" s="77"/>
      <c r="O119" s="77" t="s">
        <v>48</v>
      </c>
      <c r="P119" s="77" t="s">
        <v>49</v>
      </c>
      <c r="Q119" s="81" t="s">
        <v>178</v>
      </c>
      <c r="R119" s="79">
        <v>1</v>
      </c>
      <c r="S119" s="77"/>
      <c r="T119" s="77"/>
      <c r="U119" s="197">
        <v>0</v>
      </c>
      <c r="V119" s="95">
        <v>3146000</v>
      </c>
      <c r="W119" s="95">
        <v>12584000</v>
      </c>
      <c r="X119" s="95">
        <v>15730000</v>
      </c>
      <c r="Y119" s="80"/>
      <c r="Z119" s="199"/>
      <c r="AA119" s="199"/>
      <c r="AB119" s="199"/>
      <c r="AC119" s="200">
        <v>1157000</v>
      </c>
      <c r="AD119" s="200">
        <v>513500</v>
      </c>
      <c r="AE119" s="202"/>
      <c r="AF119" s="202"/>
      <c r="AG119" s="202"/>
      <c r="AH119" s="200">
        <v>0</v>
      </c>
      <c r="AI119" s="200">
        <v>318500</v>
      </c>
      <c r="AJ119" s="200">
        <v>1157000</v>
      </c>
      <c r="AL119" s="199"/>
      <c r="AM119" s="199"/>
      <c r="AN119" s="199"/>
      <c r="AO119" s="199"/>
      <c r="AP119" s="114" t="s">
        <v>45</v>
      </c>
      <c r="AQ119" s="201"/>
      <c r="AR119" s="77" t="s">
        <v>50</v>
      </c>
      <c r="AS119" s="354"/>
      <c r="AV119" s="356"/>
      <c r="AW119" s="356"/>
    </row>
    <row r="120" spans="1:49" ht="83.25" customHeight="1" x14ac:dyDescent="0.25">
      <c r="A120" s="298" t="s">
        <v>1294</v>
      </c>
      <c r="B120" s="280" t="s">
        <v>1601</v>
      </c>
      <c r="C120" s="101" t="s">
        <v>43</v>
      </c>
      <c r="D120" s="120" t="s">
        <v>1192</v>
      </c>
      <c r="E120" s="96" t="s">
        <v>1237</v>
      </c>
      <c r="F120" s="101" t="s">
        <v>44</v>
      </c>
      <c r="G120" s="94">
        <v>24</v>
      </c>
      <c r="H120" s="77" t="s">
        <v>45</v>
      </c>
      <c r="I120" s="77">
        <v>2023</v>
      </c>
      <c r="J120" s="77">
        <v>2024</v>
      </c>
      <c r="K120" s="77"/>
      <c r="L120" s="77" t="s">
        <v>47</v>
      </c>
      <c r="M120" s="77"/>
      <c r="N120" s="77"/>
      <c r="O120" s="77" t="s">
        <v>48</v>
      </c>
      <c r="P120" s="77" t="s">
        <v>49</v>
      </c>
      <c r="Q120" s="12" t="s">
        <v>1238</v>
      </c>
      <c r="R120" s="79">
        <v>1</v>
      </c>
      <c r="S120" s="77" t="s">
        <v>45</v>
      </c>
      <c r="T120" s="77" t="s">
        <v>45</v>
      </c>
      <c r="U120" s="80">
        <v>9836727.3300000001</v>
      </c>
      <c r="V120" s="80">
        <v>29510182</v>
      </c>
      <c r="W120" s="80">
        <v>19673454.670000002</v>
      </c>
      <c r="X120" s="80">
        <f>SUM(U120:W120)</f>
        <v>59020364</v>
      </c>
      <c r="Y120" s="80"/>
      <c r="Z120" s="199"/>
      <c r="AA120" s="199"/>
      <c r="AB120" s="199"/>
      <c r="AC120" s="89">
        <v>2366700</v>
      </c>
      <c r="AD120" s="89">
        <v>2615300</v>
      </c>
      <c r="AE120" s="89">
        <v>3895340</v>
      </c>
      <c r="AF120" s="89">
        <v>286260</v>
      </c>
      <c r="AG120" s="89">
        <v>2315550</v>
      </c>
      <c r="AH120" s="89">
        <v>140460</v>
      </c>
      <c r="AI120" s="89">
        <v>662680</v>
      </c>
      <c r="AJ120" s="89">
        <v>6791240</v>
      </c>
      <c r="AK120" s="202"/>
      <c r="AL120" s="89">
        <v>3906652</v>
      </c>
      <c r="AM120" s="89">
        <v>3350000</v>
      </c>
      <c r="AN120" s="89">
        <v>2850000</v>
      </c>
      <c r="AO120" s="89">
        <v>330000</v>
      </c>
      <c r="AP120" s="114" t="s">
        <v>45</v>
      </c>
      <c r="AQ120" s="190" t="s">
        <v>1272</v>
      </c>
      <c r="AR120" s="77" t="s">
        <v>50</v>
      </c>
      <c r="AS120" s="353"/>
      <c r="AV120" s="356"/>
      <c r="AW120" s="356"/>
    </row>
    <row r="121" spans="1:49" ht="52.5" customHeight="1" x14ac:dyDescent="0.25">
      <c r="A121" s="298" t="s">
        <v>1295</v>
      </c>
      <c r="B121" s="219" t="s">
        <v>1520</v>
      </c>
      <c r="C121" s="120" t="s">
        <v>43</v>
      </c>
      <c r="D121" s="120" t="s">
        <v>1192</v>
      </c>
      <c r="E121" s="114" t="s">
        <v>1156</v>
      </c>
      <c r="F121" s="101" t="s">
        <v>1172</v>
      </c>
      <c r="G121" s="121">
        <v>36</v>
      </c>
      <c r="H121" s="113" t="s">
        <v>45</v>
      </c>
      <c r="I121" s="123">
        <v>2023</v>
      </c>
      <c r="J121" s="113">
        <v>2023</v>
      </c>
      <c r="K121" s="113" t="s">
        <v>46</v>
      </c>
      <c r="L121" s="86" t="s">
        <v>47</v>
      </c>
      <c r="M121" s="86" t="s">
        <v>46</v>
      </c>
      <c r="N121" s="94" t="s">
        <v>45</v>
      </c>
      <c r="O121" s="167" t="s">
        <v>48</v>
      </c>
      <c r="P121" s="77" t="s">
        <v>49</v>
      </c>
      <c r="Q121" s="167" t="s">
        <v>1158</v>
      </c>
      <c r="R121" s="225"/>
      <c r="S121" s="77" t="s">
        <v>45</v>
      </c>
      <c r="T121" s="77"/>
      <c r="U121" s="117">
        <v>0</v>
      </c>
      <c r="V121" s="95">
        <v>17310691.6347</v>
      </c>
      <c r="W121" s="95">
        <v>75012997.083700001</v>
      </c>
      <c r="X121" s="95">
        <v>92323688.718399987</v>
      </c>
      <c r="Y121" s="48" t="s">
        <v>47</v>
      </c>
      <c r="Z121" s="119"/>
      <c r="AA121" s="124" t="s">
        <v>1159</v>
      </c>
      <c r="AB121" s="95"/>
      <c r="AC121" s="89">
        <v>2503998.3436000003</v>
      </c>
      <c r="AD121" s="89">
        <f t="shared" ref="AD121:AE121" si="4">AC121</f>
        <v>2503998.3436000003</v>
      </c>
      <c r="AE121" s="89">
        <f t="shared" si="4"/>
        <v>2503998.3436000003</v>
      </c>
      <c r="AF121" s="89">
        <v>660508.88020000001</v>
      </c>
      <c r="AG121" s="89">
        <v>1601309.9121999999</v>
      </c>
      <c r="AH121" s="89">
        <v>936051.64280000003</v>
      </c>
      <c r="AI121" s="89">
        <v>1306293.7818</v>
      </c>
      <c r="AJ121" s="89">
        <v>4177382.7582</v>
      </c>
      <c r="AK121" s="89">
        <v>1062469.9591999999</v>
      </c>
      <c r="AL121" s="89">
        <v>3340000</v>
      </c>
      <c r="AM121" s="89">
        <v>1566051.6930000002</v>
      </c>
      <c r="AN121" s="89">
        <v>1478079.06</v>
      </c>
      <c r="AO121" s="89">
        <v>429937.99320000003</v>
      </c>
      <c r="AP121" s="114" t="s">
        <v>45</v>
      </c>
      <c r="AQ121" s="113"/>
      <c r="AR121" s="77" t="s">
        <v>50</v>
      </c>
      <c r="AV121" s="88"/>
      <c r="AW121" s="88"/>
    </row>
    <row r="122" spans="1:49" ht="40.5" customHeight="1" x14ac:dyDescent="0.3">
      <c r="A122" s="298" t="s">
        <v>1296</v>
      </c>
      <c r="B122" s="219" t="s">
        <v>1521</v>
      </c>
      <c r="C122" s="120" t="s">
        <v>43</v>
      </c>
      <c r="D122" s="120" t="s">
        <v>1192</v>
      </c>
      <c r="E122" s="114" t="s">
        <v>1160</v>
      </c>
      <c r="F122" s="113" t="s">
        <v>1161</v>
      </c>
      <c r="G122" s="121">
        <v>60</v>
      </c>
      <c r="H122" s="113" t="s">
        <v>45</v>
      </c>
      <c r="I122" s="123">
        <v>2023</v>
      </c>
      <c r="J122" s="113">
        <v>2023</v>
      </c>
      <c r="K122" s="113" t="s">
        <v>46</v>
      </c>
      <c r="L122" s="115" t="s">
        <v>47</v>
      </c>
      <c r="M122" s="86" t="s">
        <v>46</v>
      </c>
      <c r="N122" s="113" t="s">
        <v>45</v>
      </c>
      <c r="O122" s="167" t="s">
        <v>48</v>
      </c>
      <c r="P122" s="77" t="s">
        <v>49</v>
      </c>
      <c r="Q122" s="226" t="s">
        <v>1162</v>
      </c>
      <c r="R122" s="17">
        <v>1</v>
      </c>
      <c r="S122" s="77" t="s">
        <v>45</v>
      </c>
      <c r="T122" s="77"/>
      <c r="U122" s="117">
        <f>0</f>
        <v>0</v>
      </c>
      <c r="V122" s="116">
        <v>1558075.1266666667</v>
      </c>
      <c r="W122" s="95">
        <v>6232300.5199999996</v>
      </c>
      <c r="X122" s="119">
        <f>SUM(V122:W122)</f>
        <v>7790375.6466666665</v>
      </c>
      <c r="Y122" s="119" t="s">
        <v>47</v>
      </c>
      <c r="Z122" s="119"/>
      <c r="AA122" s="119" t="s">
        <v>1159</v>
      </c>
      <c r="AC122" s="89">
        <v>262323.20897133223</v>
      </c>
      <c r="AD122" s="89">
        <v>172310.34314783587</v>
      </c>
      <c r="AE122" s="89">
        <v>205743.69331084879</v>
      </c>
      <c r="AF122" s="89">
        <v>128589.80831928052</v>
      </c>
      <c r="AG122" s="89">
        <v>169738.54698145026</v>
      </c>
      <c r="AH122" s="89">
        <v>136305.19681843734</v>
      </c>
      <c r="AI122" s="89">
        <v>141448.78915120856</v>
      </c>
      <c r="AJ122" s="89">
        <v>308615.53996627318</v>
      </c>
      <c r="AK122" s="89">
        <v>33000</v>
      </c>
      <c r="AL122" s="89"/>
      <c r="AM122" s="89"/>
      <c r="AN122" s="89"/>
      <c r="AO122" s="89"/>
      <c r="AP122" s="87" t="s">
        <v>45</v>
      </c>
      <c r="AQ122" s="113"/>
      <c r="AR122" s="77" t="s">
        <v>50</v>
      </c>
      <c r="AS122" s="349"/>
      <c r="AV122" s="88"/>
      <c r="AW122" s="88"/>
    </row>
    <row r="123" spans="1:49" ht="76.5" x14ac:dyDescent="0.3">
      <c r="A123" s="298" t="s">
        <v>1297</v>
      </c>
      <c r="B123" s="219" t="s">
        <v>1522</v>
      </c>
      <c r="C123" s="120" t="s">
        <v>43</v>
      </c>
      <c r="D123" s="120" t="s">
        <v>1192</v>
      </c>
      <c r="E123" s="114" t="s">
        <v>1163</v>
      </c>
      <c r="F123" s="113" t="s">
        <v>1164</v>
      </c>
      <c r="G123" s="121">
        <v>9</v>
      </c>
      <c r="H123" s="113" t="s">
        <v>45</v>
      </c>
      <c r="I123" s="123">
        <v>2023</v>
      </c>
      <c r="J123" s="113">
        <v>2023</v>
      </c>
      <c r="K123" s="113" t="s">
        <v>46</v>
      </c>
      <c r="L123" s="115" t="s">
        <v>47</v>
      </c>
      <c r="M123" s="86" t="s">
        <v>46</v>
      </c>
      <c r="N123" s="113" t="s">
        <v>45</v>
      </c>
      <c r="O123" s="167" t="s">
        <v>48</v>
      </c>
      <c r="P123" s="77" t="s">
        <v>49</v>
      </c>
      <c r="Q123" s="227" t="s">
        <v>1165</v>
      </c>
      <c r="R123" s="17">
        <v>1</v>
      </c>
      <c r="S123" s="77"/>
      <c r="T123" s="77"/>
      <c r="U123" s="117">
        <f>1440837*1.2</f>
        <v>1729004.4</v>
      </c>
      <c r="V123" s="112"/>
      <c r="W123" s="95"/>
      <c r="X123" s="95">
        <f>SUM(U123:W123)</f>
        <v>1729004.4</v>
      </c>
      <c r="Y123" s="119" t="s">
        <v>47</v>
      </c>
      <c r="Z123" s="119"/>
      <c r="AA123" s="119" t="s">
        <v>1159</v>
      </c>
      <c r="AB123" s="95"/>
      <c r="AC123" s="95">
        <v>848261.92</v>
      </c>
      <c r="AD123" s="95">
        <v>63649.95</v>
      </c>
      <c r="AE123" s="89">
        <v>140035.75</v>
      </c>
      <c r="AF123" s="89">
        <v>57927.19</v>
      </c>
      <c r="AG123" s="89">
        <v>193482.18</v>
      </c>
      <c r="AH123" s="89">
        <v>41324.32</v>
      </c>
      <c r="AI123" s="89">
        <v>91943.09</v>
      </c>
      <c r="AJ123" s="89">
        <v>292380</v>
      </c>
      <c r="AK123" s="113"/>
      <c r="AL123" s="113"/>
      <c r="AM123" s="113"/>
      <c r="AN123" s="113"/>
      <c r="AO123" s="113"/>
      <c r="AP123" s="114" t="s">
        <v>45</v>
      </c>
      <c r="AQ123" s="113"/>
      <c r="AR123" s="77" t="s">
        <v>50</v>
      </c>
      <c r="AV123" s="88"/>
      <c r="AW123" s="88"/>
    </row>
    <row r="124" spans="1:49" ht="76.5" x14ac:dyDescent="0.25">
      <c r="A124" s="298" t="s">
        <v>1298</v>
      </c>
      <c r="B124" s="219" t="s">
        <v>1523</v>
      </c>
      <c r="C124" s="120" t="s">
        <v>43</v>
      </c>
      <c r="D124" s="120" t="s">
        <v>1192</v>
      </c>
      <c r="E124" s="114" t="s">
        <v>1166</v>
      </c>
      <c r="F124" s="113" t="s">
        <v>1164</v>
      </c>
      <c r="G124" s="121">
        <v>12</v>
      </c>
      <c r="H124" s="113" t="s">
        <v>47</v>
      </c>
      <c r="I124" s="123">
        <v>2023</v>
      </c>
      <c r="J124" s="113">
        <v>2023</v>
      </c>
      <c r="K124" s="113" t="s">
        <v>46</v>
      </c>
      <c r="L124" s="115" t="s">
        <v>47</v>
      </c>
      <c r="M124" s="86" t="s">
        <v>46</v>
      </c>
      <c r="N124" s="113" t="s">
        <v>45</v>
      </c>
      <c r="O124" s="167" t="s">
        <v>48</v>
      </c>
      <c r="P124" s="83" t="s">
        <v>56</v>
      </c>
      <c r="Q124" s="167" t="s">
        <v>1167</v>
      </c>
      <c r="R124" s="17">
        <v>1</v>
      </c>
      <c r="S124" s="77" t="s">
        <v>45</v>
      </c>
      <c r="T124" s="77" t="s">
        <v>47</v>
      </c>
      <c r="U124" s="117">
        <f>(4077000/18*9)*1.2</f>
        <v>2446200</v>
      </c>
      <c r="V124" s="117">
        <f>(4077000/18*3)*1.2</f>
        <v>815400</v>
      </c>
      <c r="W124" s="95"/>
      <c r="X124" s="95">
        <f>SUM(U124:W124)</f>
        <v>3261600</v>
      </c>
      <c r="Y124" s="119" t="s">
        <v>47</v>
      </c>
      <c r="Z124" s="119"/>
      <c r="AA124" s="119" t="s">
        <v>1159</v>
      </c>
      <c r="AB124" s="95"/>
      <c r="AC124" s="95">
        <v>416608.32728641992</v>
      </c>
      <c r="AD124" s="95">
        <v>146036.74728038427</v>
      </c>
      <c r="AE124" s="89">
        <v>222986.66090824912</v>
      </c>
      <c r="AF124" s="89">
        <v>19174.873905697066</v>
      </c>
      <c r="AG124" s="89">
        <v>152949.25394047541</v>
      </c>
      <c r="AH124" s="89">
        <v>290788.50109137036</v>
      </c>
      <c r="AI124" s="89">
        <v>423923.52380262164</v>
      </c>
      <c r="AJ124" s="89">
        <v>773732.11178478203</v>
      </c>
      <c r="AK124" s="113"/>
      <c r="AL124" s="113"/>
      <c r="AM124" s="113"/>
      <c r="AN124" s="113"/>
      <c r="AO124" s="113"/>
      <c r="AP124" s="114" t="s">
        <v>45</v>
      </c>
      <c r="AQ124" s="113"/>
      <c r="AR124" s="77" t="s">
        <v>50</v>
      </c>
      <c r="AV124" s="88"/>
      <c r="AW124" s="88"/>
    </row>
    <row r="125" spans="1:49" ht="76.5" x14ac:dyDescent="0.25">
      <c r="A125" s="298" t="s">
        <v>1299</v>
      </c>
      <c r="B125" s="219" t="s">
        <v>1524</v>
      </c>
      <c r="C125" s="120" t="s">
        <v>43</v>
      </c>
      <c r="D125" s="120" t="s">
        <v>1192</v>
      </c>
      <c r="E125" s="114" t="s">
        <v>1168</v>
      </c>
      <c r="F125" s="113" t="s">
        <v>1164</v>
      </c>
      <c r="G125" s="121">
        <v>36</v>
      </c>
      <c r="H125" s="113"/>
      <c r="I125" s="123">
        <v>2023</v>
      </c>
      <c r="J125" s="113">
        <v>2024</v>
      </c>
      <c r="K125" s="113" t="s">
        <v>46</v>
      </c>
      <c r="L125" s="115" t="s">
        <v>47</v>
      </c>
      <c r="M125" s="113"/>
      <c r="N125" s="113" t="s">
        <v>45</v>
      </c>
      <c r="O125" s="167" t="s">
        <v>48</v>
      </c>
      <c r="P125" s="83" t="s">
        <v>56</v>
      </c>
      <c r="Q125" s="167" t="s">
        <v>1167</v>
      </c>
      <c r="R125" s="167"/>
      <c r="S125" s="117"/>
      <c r="T125" s="117"/>
      <c r="U125" s="117">
        <v>0</v>
      </c>
      <c r="V125" s="117">
        <v>4553639.4800000004</v>
      </c>
      <c r="W125" s="119">
        <v>9107278.9600000009</v>
      </c>
      <c r="X125" s="119">
        <f>SUM(U125:W125)</f>
        <v>13660918.440000001</v>
      </c>
      <c r="Y125" s="119" t="s">
        <v>47</v>
      </c>
      <c r="Z125" s="119"/>
      <c r="AA125" s="282" t="s">
        <v>356</v>
      </c>
      <c r="AB125" s="119"/>
      <c r="AC125" s="95">
        <v>987600.94</v>
      </c>
      <c r="AD125" s="95">
        <v>516953.96</v>
      </c>
      <c r="AE125" s="89">
        <v>418437.38</v>
      </c>
      <c r="AF125" s="89">
        <v>199296.08000000002</v>
      </c>
      <c r="AG125" s="89">
        <v>411941.68</v>
      </c>
      <c r="AH125" s="89">
        <v>204936.1</v>
      </c>
      <c r="AI125" s="89">
        <v>411681.56</v>
      </c>
      <c r="AJ125" s="89">
        <v>1402791.78</v>
      </c>
      <c r="AK125" s="113"/>
      <c r="AL125" s="113"/>
      <c r="AM125" s="113"/>
      <c r="AN125" s="113"/>
      <c r="AO125" s="113"/>
      <c r="AP125" s="114" t="s">
        <v>45</v>
      </c>
      <c r="AQ125" s="113"/>
      <c r="AR125" s="77" t="s">
        <v>50</v>
      </c>
      <c r="AS125" s="349"/>
      <c r="AV125" s="88"/>
      <c r="AW125" s="88"/>
    </row>
    <row r="126" spans="1:49" ht="60.75" customHeight="1" x14ac:dyDescent="0.25">
      <c r="A126" s="298" t="s">
        <v>1300</v>
      </c>
      <c r="B126" s="219" t="s">
        <v>1525</v>
      </c>
      <c r="C126" s="120" t="s">
        <v>43</v>
      </c>
      <c r="D126" s="101" t="s">
        <v>1173</v>
      </c>
      <c r="E126" s="114" t="s">
        <v>1181</v>
      </c>
      <c r="F126" s="101" t="s">
        <v>385</v>
      </c>
      <c r="G126" s="121">
        <v>60</v>
      </c>
      <c r="H126" s="113" t="s">
        <v>47</v>
      </c>
      <c r="I126" s="123">
        <v>2023</v>
      </c>
      <c r="J126" s="113">
        <v>2023</v>
      </c>
      <c r="K126" s="113"/>
      <c r="L126" s="115" t="s">
        <v>47</v>
      </c>
      <c r="M126" s="113"/>
      <c r="N126" s="113" t="s">
        <v>47</v>
      </c>
      <c r="O126" s="167" t="s">
        <v>48</v>
      </c>
      <c r="P126" s="77" t="s">
        <v>49</v>
      </c>
      <c r="Q126" s="167"/>
      <c r="R126" s="228">
        <v>1</v>
      </c>
      <c r="S126" s="77" t="s">
        <v>45</v>
      </c>
      <c r="T126" s="77" t="s">
        <v>45</v>
      </c>
      <c r="U126" s="117">
        <v>522000</v>
      </c>
      <c r="V126" s="112">
        <v>1044000</v>
      </c>
      <c r="W126" s="95">
        <v>1044000</v>
      </c>
      <c r="X126" s="95">
        <f>SUM(U126:W126)</f>
        <v>2610000</v>
      </c>
      <c r="Y126" s="95"/>
      <c r="Z126" s="95"/>
      <c r="AA126" s="96">
        <v>239787</v>
      </c>
      <c r="AB126" s="96" t="s">
        <v>264</v>
      </c>
      <c r="AC126" s="389">
        <v>144000</v>
      </c>
      <c r="AD126" s="389">
        <v>72000</v>
      </c>
      <c r="AE126" s="389">
        <v>108000</v>
      </c>
      <c r="AF126" s="389">
        <v>36000</v>
      </c>
      <c r="AG126" s="279">
        <v>0</v>
      </c>
      <c r="AH126" s="389">
        <v>72000</v>
      </c>
      <c r="AI126" s="389">
        <v>252000</v>
      </c>
      <c r="AJ126" s="390">
        <v>360000</v>
      </c>
      <c r="AK126" s="203"/>
      <c r="AL126" s="203"/>
      <c r="AM126" s="203"/>
      <c r="AN126" s="203"/>
      <c r="AO126" s="203"/>
      <c r="AP126" s="114" t="s">
        <v>45</v>
      </c>
      <c r="AQ126" s="100" t="s">
        <v>1176</v>
      </c>
      <c r="AR126" s="77" t="s">
        <v>1177</v>
      </c>
      <c r="AV126" s="88"/>
      <c r="AW126" s="88"/>
    </row>
    <row r="127" spans="1:49" ht="51" x14ac:dyDescent="0.25">
      <c r="A127" s="298" t="s">
        <v>1301</v>
      </c>
      <c r="B127" s="219" t="s">
        <v>1526</v>
      </c>
      <c r="C127" s="120" t="s">
        <v>43</v>
      </c>
      <c r="D127" s="101" t="s">
        <v>1173</v>
      </c>
      <c r="E127" s="114" t="s">
        <v>1182</v>
      </c>
      <c r="F127" s="101" t="s">
        <v>385</v>
      </c>
      <c r="G127" s="121">
        <v>60</v>
      </c>
      <c r="H127" s="113" t="s">
        <v>47</v>
      </c>
      <c r="I127" s="123">
        <v>2023</v>
      </c>
      <c r="J127" s="113">
        <v>2023</v>
      </c>
      <c r="K127" s="113"/>
      <c r="L127" s="115" t="s">
        <v>47</v>
      </c>
      <c r="M127" s="113"/>
      <c r="N127" s="113" t="s">
        <v>47</v>
      </c>
      <c r="O127" s="167" t="s">
        <v>48</v>
      </c>
      <c r="P127" s="77" t="s">
        <v>49</v>
      </c>
      <c r="Q127" s="167"/>
      <c r="R127" s="228">
        <v>1</v>
      </c>
      <c r="S127" s="77" t="s">
        <v>47</v>
      </c>
      <c r="T127" s="77" t="s">
        <v>47</v>
      </c>
      <c r="U127" s="117">
        <v>312000</v>
      </c>
      <c r="V127" s="112">
        <v>624000</v>
      </c>
      <c r="W127" s="95">
        <v>624000</v>
      </c>
      <c r="X127" s="95">
        <f>SUM(U127:W127)</f>
        <v>1560000</v>
      </c>
      <c r="Y127" s="95"/>
      <c r="Z127" s="95"/>
      <c r="AA127" s="96">
        <v>239787</v>
      </c>
      <c r="AB127" s="96" t="s">
        <v>264</v>
      </c>
      <c r="AC127" s="95"/>
      <c r="AD127" s="95"/>
      <c r="AE127" s="113"/>
      <c r="AF127" s="99"/>
      <c r="AG127" s="94"/>
      <c r="AH127" s="113"/>
      <c r="AI127" s="113"/>
      <c r="AJ127" s="113"/>
      <c r="AK127" s="113"/>
      <c r="AL127" s="113"/>
      <c r="AM127" s="113"/>
      <c r="AN127" s="113"/>
      <c r="AO127" s="95">
        <v>800000</v>
      </c>
      <c r="AP127" s="114" t="s">
        <v>45</v>
      </c>
      <c r="AQ127" s="113" t="s">
        <v>1183</v>
      </c>
      <c r="AR127" s="77" t="s">
        <v>1177</v>
      </c>
      <c r="AV127" s="88"/>
      <c r="AW127" s="88"/>
    </row>
    <row r="128" spans="1:49" ht="69" customHeight="1" x14ac:dyDescent="0.25">
      <c r="A128" s="298" t="s">
        <v>1302</v>
      </c>
      <c r="B128" s="219" t="s">
        <v>1527</v>
      </c>
      <c r="C128" s="120" t="s">
        <v>43</v>
      </c>
      <c r="D128" s="101" t="s">
        <v>1173</v>
      </c>
      <c r="E128" s="114" t="s">
        <v>1185</v>
      </c>
      <c r="F128" s="114" t="s">
        <v>1175</v>
      </c>
      <c r="G128" s="114">
        <v>48</v>
      </c>
      <c r="H128" s="114" t="s">
        <v>45</v>
      </c>
      <c r="I128" s="113">
        <v>2023</v>
      </c>
      <c r="J128" s="113">
        <v>2024</v>
      </c>
      <c r="K128" s="114"/>
      <c r="L128" s="114" t="s">
        <v>47</v>
      </c>
      <c r="M128" s="114"/>
      <c r="N128" s="114" t="s">
        <v>47</v>
      </c>
      <c r="O128" s="114" t="s">
        <v>48</v>
      </c>
      <c r="P128" s="113" t="s">
        <v>49</v>
      </c>
      <c r="Q128" s="171"/>
      <c r="R128" s="228">
        <v>1</v>
      </c>
      <c r="S128" s="77" t="s">
        <v>45</v>
      </c>
      <c r="T128" s="77" t="s">
        <v>45</v>
      </c>
      <c r="U128" s="117">
        <v>700000</v>
      </c>
      <c r="V128" s="117">
        <v>700000</v>
      </c>
      <c r="W128" s="117">
        <v>700000</v>
      </c>
      <c r="X128" s="117">
        <f>+U128+V128+W128</f>
        <v>2100000</v>
      </c>
      <c r="Y128" s="119" t="s">
        <v>47</v>
      </c>
      <c r="Z128" s="172"/>
      <c r="AA128" s="131">
        <v>226120</v>
      </c>
      <c r="AB128" s="82" t="s">
        <v>357</v>
      </c>
      <c r="AC128" s="95">
        <v>50000</v>
      </c>
      <c r="AD128" s="95">
        <v>50000</v>
      </c>
      <c r="AE128" s="95">
        <v>200000</v>
      </c>
      <c r="AF128" s="95">
        <v>25000</v>
      </c>
      <c r="AG128" s="95">
        <v>200000</v>
      </c>
      <c r="AH128" s="95">
        <v>100000</v>
      </c>
      <c r="AI128" s="95">
        <v>50000</v>
      </c>
      <c r="AJ128" s="95">
        <v>25000</v>
      </c>
      <c r="AK128" s="173"/>
      <c r="AL128" s="173"/>
      <c r="AM128" s="173"/>
      <c r="AN128" s="173"/>
      <c r="AO128" s="173"/>
      <c r="AP128" s="114" t="s">
        <v>45</v>
      </c>
      <c r="AQ128" s="174"/>
      <c r="AR128" s="77" t="s">
        <v>50</v>
      </c>
      <c r="AV128" s="88"/>
      <c r="AW128" s="88"/>
    </row>
    <row r="129" spans="1:49" ht="38.25" x14ac:dyDescent="0.25">
      <c r="A129" s="298" t="s">
        <v>1303</v>
      </c>
      <c r="B129" s="219" t="s">
        <v>1528</v>
      </c>
      <c r="C129" s="82" t="s">
        <v>43</v>
      </c>
      <c r="D129" s="120" t="s">
        <v>1193</v>
      </c>
      <c r="E129" s="73" t="s">
        <v>1207</v>
      </c>
      <c r="F129" s="82" t="s">
        <v>1208</v>
      </c>
      <c r="G129" s="82">
        <v>12</v>
      </c>
      <c r="H129" s="114" t="s">
        <v>45</v>
      </c>
      <c r="I129" s="82">
        <v>2023</v>
      </c>
      <c r="J129" s="82">
        <v>2023</v>
      </c>
      <c r="K129" s="82" t="s">
        <v>47</v>
      </c>
      <c r="L129" s="83" t="s">
        <v>47</v>
      </c>
      <c r="M129" s="82"/>
      <c r="N129" s="113" t="s">
        <v>45</v>
      </c>
      <c r="O129" s="82" t="s">
        <v>48</v>
      </c>
      <c r="P129" s="83" t="s">
        <v>56</v>
      </c>
      <c r="Q129" s="83" t="s">
        <v>1209</v>
      </c>
      <c r="R129" s="83">
        <v>2</v>
      </c>
      <c r="S129" s="77" t="s">
        <v>47</v>
      </c>
      <c r="T129" s="77" t="s">
        <v>47</v>
      </c>
      <c r="U129" s="170">
        <v>5040000</v>
      </c>
      <c r="V129" s="170">
        <v>0</v>
      </c>
      <c r="W129" s="170">
        <v>0</v>
      </c>
      <c r="X129" s="170">
        <v>5040000</v>
      </c>
      <c r="Y129" s="170">
        <v>0</v>
      </c>
      <c r="Z129" s="148"/>
      <c r="AA129" s="131" t="s">
        <v>263</v>
      </c>
      <c r="AB129" s="82" t="s">
        <v>264</v>
      </c>
      <c r="AC129" s="157">
        <v>1016431.28</v>
      </c>
      <c r="AD129" s="157">
        <v>405881.59</v>
      </c>
      <c r="AE129" s="157">
        <v>496038.83</v>
      </c>
      <c r="AF129" s="157">
        <v>227261.6</v>
      </c>
      <c r="AG129" s="157">
        <v>421966.14</v>
      </c>
      <c r="AH129" s="157">
        <v>297377.14</v>
      </c>
      <c r="AI129" s="157">
        <v>271668.40000000002</v>
      </c>
      <c r="AJ129" s="157">
        <v>1903375.03</v>
      </c>
      <c r="AK129" s="157"/>
      <c r="AL129" s="157"/>
      <c r="AM129" s="157"/>
      <c r="AN129" s="157"/>
      <c r="AO129" s="157"/>
      <c r="AP129" s="114" t="s">
        <v>45</v>
      </c>
      <c r="AQ129" s="204"/>
      <c r="AR129" s="82" t="s">
        <v>50</v>
      </c>
      <c r="AV129" s="88"/>
      <c r="AW129" s="88"/>
    </row>
    <row r="130" spans="1:49" ht="38.25" x14ac:dyDescent="0.25">
      <c r="A130" s="298" t="s">
        <v>1304</v>
      </c>
      <c r="B130" s="219" t="s">
        <v>1529</v>
      </c>
      <c r="C130" s="82" t="s">
        <v>43</v>
      </c>
      <c r="D130" s="120" t="s">
        <v>1193</v>
      </c>
      <c r="E130" s="175" t="s">
        <v>1210</v>
      </c>
      <c r="F130" s="82" t="s">
        <v>96</v>
      </c>
      <c r="G130" s="176">
        <v>36</v>
      </c>
      <c r="H130" s="114" t="s">
        <v>45</v>
      </c>
      <c r="I130" s="82">
        <v>2023</v>
      </c>
      <c r="J130" s="82">
        <v>2023</v>
      </c>
      <c r="K130" s="82" t="s">
        <v>47</v>
      </c>
      <c r="L130" s="83" t="s">
        <v>47</v>
      </c>
      <c r="M130" s="82"/>
      <c r="N130" s="113" t="s">
        <v>45</v>
      </c>
      <c r="O130" s="82" t="s">
        <v>48</v>
      </c>
      <c r="P130" s="83" t="s">
        <v>56</v>
      </c>
      <c r="Q130" s="82" t="s">
        <v>98</v>
      </c>
      <c r="R130" s="83">
        <v>2</v>
      </c>
      <c r="S130" s="77" t="s">
        <v>47</v>
      </c>
      <c r="T130" s="77" t="s">
        <v>47</v>
      </c>
      <c r="U130" s="170">
        <v>1919333.33</v>
      </c>
      <c r="V130" s="170">
        <v>1833333.33</v>
      </c>
      <c r="W130" s="170">
        <v>2749999.9950000001</v>
      </c>
      <c r="X130" s="170">
        <v>6502666.6550000003</v>
      </c>
      <c r="Y130" s="170">
        <v>0</v>
      </c>
      <c r="Z130" s="177"/>
      <c r="AA130" s="131" t="s">
        <v>263</v>
      </c>
      <c r="AB130" s="82" t="s">
        <v>264</v>
      </c>
      <c r="AC130" s="178">
        <v>189305.41429388835</v>
      </c>
      <c r="AD130" s="178">
        <v>251455.0989412576</v>
      </c>
      <c r="AE130" s="178">
        <v>379953.9713563429</v>
      </c>
      <c r="AF130" s="178">
        <v>74585.696651300983</v>
      </c>
      <c r="AG130" s="178">
        <v>243035.44484309139</v>
      </c>
      <c r="AH130" s="178">
        <v>70573.605217644217</v>
      </c>
      <c r="AI130" s="178">
        <v>154409.42271697483</v>
      </c>
      <c r="AJ130" s="178">
        <v>556014.67597949982</v>
      </c>
      <c r="AK130" s="179"/>
      <c r="AL130" s="179"/>
      <c r="AM130" s="179"/>
      <c r="AN130" s="179"/>
      <c r="AO130" s="179"/>
      <c r="AP130" s="114" t="s">
        <v>45</v>
      </c>
      <c r="AQ130" s="205"/>
      <c r="AR130" s="82" t="s">
        <v>50</v>
      </c>
      <c r="AV130" s="88"/>
      <c r="AW130" s="88"/>
    </row>
    <row r="131" spans="1:49" ht="140.25" x14ac:dyDescent="0.25">
      <c r="A131" s="298" t="s">
        <v>1305</v>
      </c>
      <c r="B131" s="219" t="s">
        <v>1530</v>
      </c>
      <c r="C131" s="82" t="s">
        <v>43</v>
      </c>
      <c r="D131" s="120" t="s">
        <v>1193</v>
      </c>
      <c r="E131" s="175" t="s">
        <v>1388</v>
      </c>
      <c r="F131" s="82" t="s">
        <v>96</v>
      </c>
      <c r="G131" s="176">
        <v>6</v>
      </c>
      <c r="H131" s="114" t="s">
        <v>45</v>
      </c>
      <c r="I131" s="82">
        <v>2023</v>
      </c>
      <c r="J131" s="82">
        <v>2023</v>
      </c>
      <c r="K131" s="82" t="s">
        <v>47</v>
      </c>
      <c r="L131" s="83" t="s">
        <v>47</v>
      </c>
      <c r="M131" s="176"/>
      <c r="N131" s="113" t="s">
        <v>45</v>
      </c>
      <c r="O131" s="82" t="s">
        <v>48</v>
      </c>
      <c r="P131" s="83" t="s">
        <v>56</v>
      </c>
      <c r="Q131" s="82" t="s">
        <v>98</v>
      </c>
      <c r="R131" s="83">
        <v>1</v>
      </c>
      <c r="S131" s="77" t="s">
        <v>47</v>
      </c>
      <c r="T131" s="77" t="s">
        <v>47</v>
      </c>
      <c r="U131" s="170">
        <v>19265319.899999999</v>
      </c>
      <c r="V131" s="170">
        <v>0</v>
      </c>
      <c r="W131" s="170">
        <v>0</v>
      </c>
      <c r="X131" s="170">
        <v>19265319.899999999</v>
      </c>
      <c r="Y131" s="170">
        <v>0</v>
      </c>
      <c r="Z131" s="177"/>
      <c r="AA131" s="131" t="s">
        <v>263</v>
      </c>
      <c r="AB131" s="82" t="s">
        <v>264</v>
      </c>
      <c r="AC131" s="178">
        <v>1900154.2401047093</v>
      </c>
      <c r="AD131" s="178">
        <v>2523982.0753748273</v>
      </c>
      <c r="AE131" s="178">
        <v>3813790.2838666285</v>
      </c>
      <c r="AF131" s="178">
        <v>748654.38092072948</v>
      </c>
      <c r="AG131" s="178">
        <v>2439469.7464775234</v>
      </c>
      <c r="AH131" s="178">
        <v>708382.9889069997</v>
      </c>
      <c r="AI131" s="178">
        <v>1549885.5137459873</v>
      </c>
      <c r="AJ131" s="178">
        <v>5581000.6706025936</v>
      </c>
      <c r="AK131" s="179"/>
      <c r="AL131" s="179"/>
      <c r="AM131" s="179"/>
      <c r="AN131" s="179"/>
      <c r="AO131" s="179"/>
      <c r="AP131" s="114" t="s">
        <v>45</v>
      </c>
      <c r="AQ131" s="205"/>
      <c r="AR131" s="82" t="s">
        <v>50</v>
      </c>
      <c r="AV131" s="88"/>
      <c r="AW131" s="88"/>
    </row>
    <row r="132" spans="1:49" ht="89.25" x14ac:dyDescent="0.25">
      <c r="A132" s="298" t="s">
        <v>1306</v>
      </c>
      <c r="B132" s="219" t="s">
        <v>1531</v>
      </c>
      <c r="C132" s="176" t="s">
        <v>43</v>
      </c>
      <c r="D132" s="120" t="s">
        <v>1193</v>
      </c>
      <c r="E132" s="175" t="s">
        <v>1211</v>
      </c>
      <c r="F132" s="176" t="s">
        <v>96</v>
      </c>
      <c r="G132" s="176">
        <v>36</v>
      </c>
      <c r="H132" s="114" t="s">
        <v>45</v>
      </c>
      <c r="I132" s="82">
        <v>2023</v>
      </c>
      <c r="J132" s="82">
        <v>2023</v>
      </c>
      <c r="K132" s="82" t="s">
        <v>47</v>
      </c>
      <c r="L132" s="83" t="s">
        <v>47</v>
      </c>
      <c r="M132" s="176"/>
      <c r="N132" s="113" t="s">
        <v>45</v>
      </c>
      <c r="O132" s="82" t="s">
        <v>48</v>
      </c>
      <c r="P132" s="83" t="s">
        <v>56</v>
      </c>
      <c r="Q132" s="82" t="s">
        <v>98</v>
      </c>
      <c r="R132" s="83">
        <v>2</v>
      </c>
      <c r="S132" s="77" t="s">
        <v>47</v>
      </c>
      <c r="T132" s="77" t="s">
        <v>47</v>
      </c>
      <c r="U132" s="170">
        <v>1489858.27</v>
      </c>
      <c r="V132" s="170">
        <v>1489858.27</v>
      </c>
      <c r="W132" s="170">
        <v>1489858.27</v>
      </c>
      <c r="X132" s="170">
        <f>U132+V132+W132</f>
        <v>4469574.8100000005</v>
      </c>
      <c r="Y132" s="170">
        <v>0</v>
      </c>
      <c r="Z132" s="205"/>
      <c r="AA132" s="131" t="s">
        <v>263</v>
      </c>
      <c r="AB132" s="82" t="s">
        <v>264</v>
      </c>
      <c r="AC132" s="178">
        <v>146945.93827614392</v>
      </c>
      <c r="AD132" s="178">
        <v>195188.84647894948</v>
      </c>
      <c r="AE132" s="178">
        <v>294934.4741721286</v>
      </c>
      <c r="AF132" s="178">
        <v>57896.205543229989</v>
      </c>
      <c r="AG132" s="178">
        <v>188653.19626508467</v>
      </c>
      <c r="AH132" s="178">
        <v>54781.870211789836</v>
      </c>
      <c r="AI132" s="178">
        <v>119858.36530062801</v>
      </c>
      <c r="AJ132" s="178">
        <v>431599.37375204556</v>
      </c>
      <c r="AK132" s="179"/>
      <c r="AL132" s="179"/>
      <c r="AM132" s="179"/>
      <c r="AN132" s="179"/>
      <c r="AO132" s="179"/>
      <c r="AP132" s="114" t="s">
        <v>45</v>
      </c>
      <c r="AQ132" s="206"/>
      <c r="AR132" s="82" t="s">
        <v>50</v>
      </c>
      <c r="AV132" s="88"/>
      <c r="AW132" s="88"/>
    </row>
    <row r="133" spans="1:49" ht="140.25" x14ac:dyDescent="0.25">
      <c r="A133" s="298" t="s">
        <v>1307</v>
      </c>
      <c r="B133" s="219" t="s">
        <v>1532</v>
      </c>
      <c r="C133" s="176" t="s">
        <v>43</v>
      </c>
      <c r="D133" s="120" t="s">
        <v>1193</v>
      </c>
      <c r="E133" s="73" t="s">
        <v>1212</v>
      </c>
      <c r="F133" s="176" t="s">
        <v>96</v>
      </c>
      <c r="G133" s="82">
        <v>12</v>
      </c>
      <c r="H133" s="114" t="s">
        <v>45</v>
      </c>
      <c r="I133" s="82">
        <v>2023</v>
      </c>
      <c r="J133" s="82">
        <v>2023</v>
      </c>
      <c r="K133" s="82" t="s">
        <v>47</v>
      </c>
      <c r="L133" s="83" t="s">
        <v>47</v>
      </c>
      <c r="M133" s="176"/>
      <c r="N133" s="113" t="s">
        <v>45</v>
      </c>
      <c r="O133" s="82" t="s">
        <v>48</v>
      </c>
      <c r="P133" s="83" t="s">
        <v>56</v>
      </c>
      <c r="Q133" s="82" t="s">
        <v>98</v>
      </c>
      <c r="R133" s="83">
        <v>3</v>
      </c>
      <c r="S133" s="77" t="s">
        <v>47</v>
      </c>
      <c r="T133" s="77" t="s">
        <v>47</v>
      </c>
      <c r="U133" s="170">
        <v>7951774.0750000002</v>
      </c>
      <c r="V133" s="170">
        <v>7951774.0750000002</v>
      </c>
      <c r="W133" s="180">
        <v>0</v>
      </c>
      <c r="X133" s="170">
        <v>15903548.15</v>
      </c>
      <c r="Y133" s="170">
        <v>0</v>
      </c>
      <c r="Z133" s="204"/>
      <c r="AA133" s="131" t="s">
        <v>263</v>
      </c>
      <c r="AB133" s="82" t="s">
        <v>264</v>
      </c>
      <c r="AC133" s="178">
        <v>784289.97303937597</v>
      </c>
      <c r="AD133" s="178">
        <v>1041775.3422682718</v>
      </c>
      <c r="AE133" s="178">
        <v>1574144.5698359543</v>
      </c>
      <c r="AF133" s="178">
        <v>309007.61203247041</v>
      </c>
      <c r="AG133" s="178">
        <v>1006892.8202322139</v>
      </c>
      <c r="AH133" s="178">
        <v>292385.56720574846</v>
      </c>
      <c r="AI133" s="178">
        <v>639716.31467294763</v>
      </c>
      <c r="AJ133" s="178">
        <v>2303561.8757130173</v>
      </c>
      <c r="AK133" s="178"/>
      <c r="AL133" s="178"/>
      <c r="AM133" s="178"/>
      <c r="AN133" s="178"/>
      <c r="AO133" s="178"/>
      <c r="AP133" s="114" t="s">
        <v>45</v>
      </c>
      <c r="AQ133" s="147"/>
      <c r="AR133" s="82" t="s">
        <v>50</v>
      </c>
      <c r="AV133" s="88"/>
      <c r="AW133" s="88"/>
    </row>
    <row r="134" spans="1:49" ht="38.25" x14ac:dyDescent="0.25">
      <c r="A134" s="298" t="s">
        <v>1308</v>
      </c>
      <c r="B134" s="219" t="s">
        <v>1533</v>
      </c>
      <c r="C134" s="82" t="s">
        <v>43</v>
      </c>
      <c r="D134" s="120" t="s">
        <v>1193</v>
      </c>
      <c r="E134" s="73" t="s">
        <v>1213</v>
      </c>
      <c r="F134" s="82" t="s">
        <v>133</v>
      </c>
      <c r="G134" s="82">
        <v>24</v>
      </c>
      <c r="H134" s="82" t="s">
        <v>47</v>
      </c>
      <c r="I134" s="82">
        <v>2023</v>
      </c>
      <c r="J134" s="82">
        <v>2024</v>
      </c>
      <c r="K134" s="82" t="s">
        <v>47</v>
      </c>
      <c r="L134" s="82" t="s">
        <v>47</v>
      </c>
      <c r="M134" s="82"/>
      <c r="N134" s="82" t="s">
        <v>45</v>
      </c>
      <c r="O134" s="82" t="s">
        <v>48</v>
      </c>
      <c r="P134" s="82" t="s">
        <v>56</v>
      </c>
      <c r="Q134" s="82" t="s">
        <v>1214</v>
      </c>
      <c r="R134" s="83">
        <v>2</v>
      </c>
      <c r="S134" s="77" t="s">
        <v>47</v>
      </c>
      <c r="T134" s="77" t="s">
        <v>47</v>
      </c>
      <c r="U134" s="181">
        <v>0</v>
      </c>
      <c r="V134" s="170">
        <v>793556.6</v>
      </c>
      <c r="W134" s="170">
        <v>779756.6</v>
      </c>
      <c r="X134" s="170">
        <f>SUM(V134:W134)</f>
        <v>1573313.2</v>
      </c>
      <c r="Y134" s="170">
        <v>0</v>
      </c>
      <c r="Z134" s="204"/>
      <c r="AA134" s="204"/>
      <c r="AB134" s="204"/>
      <c r="AC134" s="111">
        <v>158713.38</v>
      </c>
      <c r="AD134" s="111">
        <v>79356.69</v>
      </c>
      <c r="AE134" s="111">
        <v>79356.69</v>
      </c>
      <c r="AF134" s="111">
        <v>27774.841500000002</v>
      </c>
      <c r="AG134" s="111">
        <v>79356.69</v>
      </c>
      <c r="AH134" s="111">
        <v>47614.014000000003</v>
      </c>
      <c r="AI134" s="111">
        <v>59517.517500000002</v>
      </c>
      <c r="AJ134" s="111">
        <v>261877.07700000002</v>
      </c>
      <c r="AK134" s="111"/>
      <c r="AL134" s="111"/>
      <c r="AM134" s="111"/>
      <c r="AN134" s="111"/>
      <c r="AO134" s="111"/>
      <c r="AP134" s="114" t="s">
        <v>45</v>
      </c>
      <c r="AQ134" s="207"/>
      <c r="AR134" s="82" t="s">
        <v>50</v>
      </c>
      <c r="AV134" s="88"/>
      <c r="AW134" s="88"/>
    </row>
    <row r="135" spans="1:49" ht="25.5" x14ac:dyDescent="0.25">
      <c r="A135" s="298" t="s">
        <v>1309</v>
      </c>
      <c r="B135" s="219" t="s">
        <v>1534</v>
      </c>
      <c r="C135" s="82" t="s">
        <v>43</v>
      </c>
      <c r="D135" s="120" t="s">
        <v>1193</v>
      </c>
      <c r="E135" s="73" t="s">
        <v>1215</v>
      </c>
      <c r="F135" s="82" t="s">
        <v>1216</v>
      </c>
      <c r="G135" s="82">
        <v>36</v>
      </c>
      <c r="H135" s="82" t="s">
        <v>45</v>
      </c>
      <c r="I135" s="82">
        <v>2023</v>
      </c>
      <c r="J135" s="82">
        <v>2024</v>
      </c>
      <c r="K135" s="82" t="s">
        <v>47</v>
      </c>
      <c r="L135" s="82" t="s">
        <v>47</v>
      </c>
      <c r="M135" s="82"/>
      <c r="N135" s="82" t="s">
        <v>45</v>
      </c>
      <c r="O135" s="82" t="s">
        <v>48</v>
      </c>
      <c r="P135" s="83" t="s">
        <v>56</v>
      </c>
      <c r="Q135" s="82" t="s">
        <v>403</v>
      </c>
      <c r="R135" s="83">
        <v>3</v>
      </c>
      <c r="S135" s="77" t="s">
        <v>47</v>
      </c>
      <c r="T135" s="77" t="s">
        <v>47</v>
      </c>
      <c r="U135" s="170">
        <v>0</v>
      </c>
      <c r="V135" s="170">
        <v>4169000</v>
      </c>
      <c r="W135" s="170">
        <v>13434400</v>
      </c>
      <c r="X135" s="170">
        <f>SUBTOTAL(9,V135:W135)</f>
        <v>17603400</v>
      </c>
      <c r="Y135" s="170">
        <v>0</v>
      </c>
      <c r="Z135" s="148"/>
      <c r="AA135" s="85"/>
      <c r="AB135" s="150"/>
      <c r="AC135" s="111">
        <v>833800</v>
      </c>
      <c r="AD135" s="111">
        <v>416900</v>
      </c>
      <c r="AE135" s="111">
        <v>416900</v>
      </c>
      <c r="AF135" s="111">
        <v>145915</v>
      </c>
      <c r="AG135" s="111">
        <v>416900</v>
      </c>
      <c r="AH135" s="111">
        <v>250140</v>
      </c>
      <c r="AI135" s="111">
        <v>312675</v>
      </c>
      <c r="AJ135" s="111">
        <v>1375770</v>
      </c>
      <c r="AK135" s="111"/>
      <c r="AL135" s="111"/>
      <c r="AM135" s="111"/>
      <c r="AN135" s="111"/>
      <c r="AO135" s="111"/>
      <c r="AP135" s="114" t="s">
        <v>45</v>
      </c>
      <c r="AQ135" s="73"/>
      <c r="AR135" s="82" t="s">
        <v>50</v>
      </c>
      <c r="AV135" s="88"/>
      <c r="AW135" s="88"/>
    </row>
    <row r="136" spans="1:49" ht="114.75" x14ac:dyDescent="0.25">
      <c r="A136" s="298" t="s">
        <v>1310</v>
      </c>
      <c r="B136" s="219" t="s">
        <v>1600</v>
      </c>
      <c r="C136" s="82" t="s">
        <v>43</v>
      </c>
      <c r="D136" s="120" t="s">
        <v>1193</v>
      </c>
      <c r="E136" s="73" t="s">
        <v>1218</v>
      </c>
      <c r="F136" s="82" t="s">
        <v>128</v>
      </c>
      <c r="G136" s="82">
        <v>12</v>
      </c>
      <c r="H136" s="82" t="s">
        <v>45</v>
      </c>
      <c r="I136" s="82">
        <v>2023</v>
      </c>
      <c r="J136" s="82">
        <v>2023</v>
      </c>
      <c r="K136" s="82" t="s">
        <v>47</v>
      </c>
      <c r="L136" s="83" t="s">
        <v>47</v>
      </c>
      <c r="M136" s="82"/>
      <c r="N136" s="83" t="s">
        <v>47</v>
      </c>
      <c r="O136" s="82" t="s">
        <v>48</v>
      </c>
      <c r="P136" s="83" t="s">
        <v>56</v>
      </c>
      <c r="Q136" s="82" t="s">
        <v>91</v>
      </c>
      <c r="R136" s="83">
        <v>1</v>
      </c>
      <c r="S136" s="77" t="s">
        <v>47</v>
      </c>
      <c r="T136" s="77" t="s">
        <v>47</v>
      </c>
      <c r="U136" s="170">
        <v>13070703.359999999</v>
      </c>
      <c r="V136" s="170">
        <v>0</v>
      </c>
      <c r="W136" s="170">
        <v>0</v>
      </c>
      <c r="X136" s="170">
        <v>13070703.359999999</v>
      </c>
      <c r="Y136" s="170">
        <v>0</v>
      </c>
      <c r="Z136" s="148"/>
      <c r="AA136" s="72">
        <v>239787</v>
      </c>
      <c r="AB136" s="72" t="s">
        <v>264</v>
      </c>
      <c r="AC136" s="182">
        <v>1649851.7631296725</v>
      </c>
      <c r="AD136" s="182">
        <v>1523572.6689749737</v>
      </c>
      <c r="AE136" s="182">
        <v>2911909.5047024284</v>
      </c>
      <c r="AF136" s="182">
        <v>342130.84115781978</v>
      </c>
      <c r="AG136" s="182">
        <v>1287941.3890702671</v>
      </c>
      <c r="AH136" s="182">
        <v>745924.69554087031</v>
      </c>
      <c r="AI136" s="182">
        <v>992397.91973350139</v>
      </c>
      <c r="AJ136" s="182">
        <v>3616974.5776904835</v>
      </c>
      <c r="AK136" s="182"/>
      <c r="AL136" s="182"/>
      <c r="AM136" s="182"/>
      <c r="AN136" s="182"/>
      <c r="AO136" s="182"/>
      <c r="AP136" s="114" t="s">
        <v>45</v>
      </c>
      <c r="AQ136" s="73" t="s">
        <v>1219</v>
      </c>
      <c r="AR136" s="82" t="s">
        <v>50</v>
      </c>
      <c r="AV136" s="88"/>
      <c r="AW136" s="88"/>
    </row>
    <row r="137" spans="1:49" ht="45.75" customHeight="1" x14ac:dyDescent="0.25">
      <c r="A137" s="298" t="s">
        <v>1311</v>
      </c>
      <c r="B137" s="219" t="s">
        <v>1535</v>
      </c>
      <c r="C137" s="72" t="s">
        <v>43</v>
      </c>
      <c r="D137" s="120" t="s">
        <v>1193</v>
      </c>
      <c r="E137" s="165" t="s">
        <v>1220</v>
      </c>
      <c r="F137" s="72" t="s">
        <v>161</v>
      </c>
      <c r="G137" s="72">
        <v>36</v>
      </c>
      <c r="H137" s="72" t="s">
        <v>45</v>
      </c>
      <c r="I137" s="72">
        <v>2023</v>
      </c>
      <c r="J137" s="72">
        <v>2023</v>
      </c>
      <c r="K137" s="72" t="s">
        <v>47</v>
      </c>
      <c r="L137" s="72" t="s">
        <v>47</v>
      </c>
      <c r="M137" s="165"/>
      <c r="N137" s="72" t="s">
        <v>45</v>
      </c>
      <c r="O137" s="72" t="s">
        <v>48</v>
      </c>
      <c r="P137" s="72" t="s">
        <v>56</v>
      </c>
      <c r="Q137" s="72" t="s">
        <v>247</v>
      </c>
      <c r="R137" s="72">
        <v>3</v>
      </c>
      <c r="S137" s="77" t="s">
        <v>47</v>
      </c>
      <c r="T137" s="77" t="s">
        <v>47</v>
      </c>
      <c r="U137" s="170">
        <v>335420</v>
      </c>
      <c r="V137" s="170">
        <v>670840</v>
      </c>
      <c r="W137" s="170">
        <f>SUM(U137:V137)</f>
        <v>1006260</v>
      </c>
      <c r="X137" s="183">
        <f>SUM(U137:W137)</f>
        <v>2012520</v>
      </c>
      <c r="Y137" s="170">
        <v>0</v>
      </c>
      <c r="Z137" s="165"/>
      <c r="AA137" s="72" t="s">
        <v>263</v>
      </c>
      <c r="AB137" s="72" t="s">
        <v>264</v>
      </c>
      <c r="AC137" s="111">
        <v>84676.893530074696</v>
      </c>
      <c r="AD137" s="111">
        <v>78195.752830180631</v>
      </c>
      <c r="AE137" s="111">
        <v>149450.66981724976</v>
      </c>
      <c r="AF137" s="111">
        <v>17559.502894441928</v>
      </c>
      <c r="AG137" s="111">
        <v>66102.227068207139</v>
      </c>
      <c r="AH137" s="111">
        <v>38283.794603432681</v>
      </c>
      <c r="AI137" s="111">
        <v>50933.771667665023</v>
      </c>
      <c r="AJ137" s="111">
        <v>185637.387588749</v>
      </c>
      <c r="AK137" s="111"/>
      <c r="AL137" s="111"/>
      <c r="AM137" s="111"/>
      <c r="AN137" s="111"/>
      <c r="AO137" s="111"/>
      <c r="AP137" s="114" t="s">
        <v>45</v>
      </c>
      <c r="AQ137" s="165" t="s">
        <v>1221</v>
      </c>
      <c r="AR137" s="72" t="s">
        <v>50</v>
      </c>
      <c r="AV137" s="88"/>
      <c r="AW137" s="88"/>
    </row>
    <row r="138" spans="1:49" ht="89.25" x14ac:dyDescent="0.25">
      <c r="A138" s="298" t="s">
        <v>1312</v>
      </c>
      <c r="B138" s="219" t="s">
        <v>1536</v>
      </c>
      <c r="C138" s="82" t="s">
        <v>43</v>
      </c>
      <c r="D138" s="120" t="s">
        <v>1193</v>
      </c>
      <c r="E138" s="73" t="s">
        <v>1222</v>
      </c>
      <c r="F138" s="82" t="s">
        <v>93</v>
      </c>
      <c r="G138" s="82">
        <v>48</v>
      </c>
      <c r="H138" s="72" t="s">
        <v>45</v>
      </c>
      <c r="I138" s="82">
        <v>2023</v>
      </c>
      <c r="J138" s="82">
        <v>2023</v>
      </c>
      <c r="K138" s="72" t="s">
        <v>47</v>
      </c>
      <c r="L138" s="83" t="s">
        <v>47</v>
      </c>
      <c r="M138" s="130"/>
      <c r="N138" s="82" t="s">
        <v>45</v>
      </c>
      <c r="O138" s="82" t="s">
        <v>48</v>
      </c>
      <c r="P138" s="82" t="s">
        <v>56</v>
      </c>
      <c r="Q138" s="82" t="s">
        <v>597</v>
      </c>
      <c r="R138" s="83">
        <v>1</v>
      </c>
      <c r="S138" s="77" t="s">
        <v>47</v>
      </c>
      <c r="T138" s="77" t="s">
        <v>47</v>
      </c>
      <c r="U138" s="84">
        <v>1440000</v>
      </c>
      <c r="V138" s="84">
        <v>2100000</v>
      </c>
      <c r="W138" s="84">
        <v>5000000</v>
      </c>
      <c r="X138" s="84">
        <f>SUBTOTAL(9,U138:W138)</f>
        <v>8540000</v>
      </c>
      <c r="Y138" s="170">
        <v>0</v>
      </c>
      <c r="Z138" s="82"/>
      <c r="AA138" s="131" t="s">
        <v>263</v>
      </c>
      <c r="AB138" s="110" t="s">
        <v>264</v>
      </c>
      <c r="AC138" s="182">
        <v>265072.85852536553</v>
      </c>
      <c r="AD138" s="182">
        <v>244784.27187314327</v>
      </c>
      <c r="AE138" s="182">
        <v>467840.92572927044</v>
      </c>
      <c r="AF138" s="182">
        <v>54968.33235693755</v>
      </c>
      <c r="AG138" s="182">
        <v>206926.65440825722</v>
      </c>
      <c r="AH138" s="182">
        <v>119843.73124323014</v>
      </c>
      <c r="AI138" s="182">
        <v>159443.26590855682</v>
      </c>
      <c r="AJ138" s="182">
        <v>581119.95995523874</v>
      </c>
      <c r="AK138" s="182"/>
      <c r="AL138" s="182"/>
      <c r="AM138" s="182"/>
      <c r="AN138" s="182"/>
      <c r="AO138" s="182"/>
      <c r="AP138" s="114" t="s">
        <v>45</v>
      </c>
      <c r="AQ138" s="145"/>
      <c r="AR138" s="82" t="s">
        <v>50</v>
      </c>
      <c r="AV138" s="88"/>
      <c r="AW138" s="88"/>
    </row>
    <row r="139" spans="1:49" ht="89.25" x14ac:dyDescent="0.25">
      <c r="A139" s="298" t="s">
        <v>1313</v>
      </c>
      <c r="B139" s="219" t="s">
        <v>1537</v>
      </c>
      <c r="C139" s="82" t="s">
        <v>43</v>
      </c>
      <c r="D139" s="120" t="s">
        <v>1193</v>
      </c>
      <c r="E139" s="73" t="s">
        <v>1223</v>
      </c>
      <c r="F139" s="82" t="s">
        <v>93</v>
      </c>
      <c r="G139" s="82">
        <v>48</v>
      </c>
      <c r="H139" s="72" t="s">
        <v>45</v>
      </c>
      <c r="I139" s="82">
        <v>2023</v>
      </c>
      <c r="J139" s="82">
        <v>2023</v>
      </c>
      <c r="K139" s="72" t="s">
        <v>47</v>
      </c>
      <c r="L139" s="83" t="s">
        <v>47</v>
      </c>
      <c r="M139" s="130"/>
      <c r="N139" s="82" t="s">
        <v>45</v>
      </c>
      <c r="O139" s="82" t="s">
        <v>48</v>
      </c>
      <c r="P139" s="82" t="s">
        <v>56</v>
      </c>
      <c r="Q139" s="82" t="s">
        <v>597</v>
      </c>
      <c r="R139" s="83">
        <v>1</v>
      </c>
      <c r="S139" s="77" t="s">
        <v>47</v>
      </c>
      <c r="T139" s="77" t="s">
        <v>47</v>
      </c>
      <c r="U139" s="84">
        <v>610000</v>
      </c>
      <c r="V139" s="84">
        <v>915000</v>
      </c>
      <c r="W139" s="84">
        <v>2135000</v>
      </c>
      <c r="X139" s="84">
        <f>SUBTOTAL(9,U139:W139)</f>
        <v>3660000</v>
      </c>
      <c r="Y139" s="170">
        <v>0</v>
      </c>
      <c r="Z139" s="82"/>
      <c r="AA139" s="131" t="s">
        <v>263</v>
      </c>
      <c r="AB139" s="110" t="s">
        <v>264</v>
      </c>
      <c r="AC139" s="182">
        <v>115496.03121462358</v>
      </c>
      <c r="AD139" s="182">
        <v>106656.00417329805</v>
      </c>
      <c r="AE139" s="182">
        <v>203844.9747820395</v>
      </c>
      <c r="AF139" s="182">
        <v>23950.487669808452</v>
      </c>
      <c r="AG139" s="182">
        <v>90160.899420740549</v>
      </c>
      <c r="AH139" s="182">
        <v>52217.62575597885</v>
      </c>
      <c r="AI139" s="182">
        <v>69471.708717300004</v>
      </c>
      <c r="AJ139" s="182">
        <v>253202.26826621103</v>
      </c>
      <c r="AK139" s="182"/>
      <c r="AL139" s="182"/>
      <c r="AM139" s="182"/>
      <c r="AN139" s="182"/>
      <c r="AO139" s="182"/>
      <c r="AP139" s="114" t="s">
        <v>45</v>
      </c>
      <c r="AQ139" s="72"/>
      <c r="AR139" s="82" t="s">
        <v>50</v>
      </c>
      <c r="AV139" s="88"/>
      <c r="AW139" s="88"/>
    </row>
    <row r="140" spans="1:49" ht="76.5" x14ac:dyDescent="0.25">
      <c r="A140" s="298" t="s">
        <v>1314</v>
      </c>
      <c r="B140" s="219" t="s">
        <v>1538</v>
      </c>
      <c r="C140" s="82" t="s">
        <v>43</v>
      </c>
      <c r="D140" s="120" t="s">
        <v>1193</v>
      </c>
      <c r="E140" s="73" t="s">
        <v>1224</v>
      </c>
      <c r="F140" s="82" t="s">
        <v>146</v>
      </c>
      <c r="G140" s="82">
        <v>48</v>
      </c>
      <c r="H140" s="82" t="s">
        <v>45</v>
      </c>
      <c r="I140" s="82">
        <v>2023</v>
      </c>
      <c r="J140" s="82">
        <v>2023</v>
      </c>
      <c r="K140" s="72" t="s">
        <v>47</v>
      </c>
      <c r="L140" s="83" t="s">
        <v>47</v>
      </c>
      <c r="M140" s="130"/>
      <c r="N140" s="82" t="s">
        <v>94</v>
      </c>
      <c r="O140" s="82" t="s">
        <v>48</v>
      </c>
      <c r="P140" s="82" t="s">
        <v>56</v>
      </c>
      <c r="Q140" s="82" t="s">
        <v>433</v>
      </c>
      <c r="R140" s="83">
        <v>2</v>
      </c>
      <c r="S140" s="77" t="s">
        <v>47</v>
      </c>
      <c r="T140" s="77" t="s">
        <v>47</v>
      </c>
      <c r="U140" s="170">
        <v>531250</v>
      </c>
      <c r="V140" s="170">
        <v>2125000</v>
      </c>
      <c r="W140" s="170">
        <v>5843750</v>
      </c>
      <c r="X140" s="170">
        <f>SUM(U140:W140)</f>
        <v>8500000</v>
      </c>
      <c r="Y140" s="170">
        <v>0</v>
      </c>
      <c r="Z140" s="82"/>
      <c r="AA140" s="131" t="s">
        <v>263</v>
      </c>
      <c r="AB140" s="110" t="s">
        <v>264</v>
      </c>
      <c r="AC140" s="182">
        <v>268228.48779352481</v>
      </c>
      <c r="AD140" s="182">
        <v>247698.37034782319</v>
      </c>
      <c r="AE140" s="182">
        <v>473410.46055938001</v>
      </c>
      <c r="AF140" s="182">
        <v>55622.717265948799</v>
      </c>
      <c r="AG140" s="182">
        <v>209390.066960736</v>
      </c>
      <c r="AH140" s="182">
        <v>121270.4423294592</v>
      </c>
      <c r="AI140" s="182">
        <v>161341.40002651641</v>
      </c>
      <c r="AJ140" s="182">
        <v>588038.05471661198</v>
      </c>
      <c r="AK140" s="182"/>
      <c r="AL140" s="182"/>
      <c r="AM140" s="182"/>
      <c r="AN140" s="182"/>
      <c r="AO140" s="182"/>
      <c r="AP140" s="114" t="s">
        <v>45</v>
      </c>
      <c r="AQ140" s="72"/>
      <c r="AR140" s="82" t="s">
        <v>50</v>
      </c>
      <c r="AV140" s="88"/>
      <c r="AW140" s="88"/>
    </row>
    <row r="141" spans="1:49" ht="51" x14ac:dyDescent="0.25">
      <c r="A141" s="298" t="s">
        <v>1315</v>
      </c>
      <c r="B141" s="219" t="s">
        <v>1539</v>
      </c>
      <c r="C141" s="82" t="s">
        <v>43</v>
      </c>
      <c r="D141" s="120" t="s">
        <v>1193</v>
      </c>
      <c r="E141" s="73" t="s">
        <v>1225</v>
      </c>
      <c r="F141" s="82" t="s">
        <v>146</v>
      </c>
      <c r="G141" s="82">
        <v>12</v>
      </c>
      <c r="H141" s="82" t="s">
        <v>45</v>
      </c>
      <c r="I141" s="82">
        <v>2023</v>
      </c>
      <c r="J141" s="82">
        <v>2023</v>
      </c>
      <c r="K141" s="72" t="s">
        <v>47</v>
      </c>
      <c r="L141" s="83" t="s">
        <v>47</v>
      </c>
      <c r="M141" s="130"/>
      <c r="N141" s="82" t="s">
        <v>94</v>
      </c>
      <c r="O141" s="82" t="s">
        <v>48</v>
      </c>
      <c r="P141" s="82" t="s">
        <v>56</v>
      </c>
      <c r="Q141" s="82" t="s">
        <v>433</v>
      </c>
      <c r="R141" s="83">
        <v>2</v>
      </c>
      <c r="S141" s="77" t="s">
        <v>47</v>
      </c>
      <c r="T141" s="77" t="s">
        <v>92</v>
      </c>
      <c r="U141" s="170">
        <v>1500000</v>
      </c>
      <c r="V141" s="170">
        <v>500000</v>
      </c>
      <c r="W141" s="170">
        <v>0</v>
      </c>
      <c r="X141" s="170">
        <f>SUBTOTAL(9,U141:W141)</f>
        <v>2000000</v>
      </c>
      <c r="Y141" s="170">
        <v>0</v>
      </c>
      <c r="Z141" s="82"/>
      <c r="AA141" s="131"/>
      <c r="AB141" s="110" t="s">
        <v>1226</v>
      </c>
      <c r="AC141" s="111">
        <v>0</v>
      </c>
      <c r="AD141" s="111">
        <v>0</v>
      </c>
      <c r="AE141" s="182">
        <v>1950000</v>
      </c>
      <c r="AF141" s="111">
        <v>0</v>
      </c>
      <c r="AG141" s="111">
        <v>0</v>
      </c>
      <c r="AH141" s="111">
        <v>0</v>
      </c>
      <c r="AI141" s="182">
        <v>15000</v>
      </c>
      <c r="AJ141" s="182">
        <v>35000</v>
      </c>
      <c r="AK141" s="182"/>
      <c r="AL141" s="182"/>
      <c r="AM141" s="182"/>
      <c r="AN141" s="182"/>
      <c r="AO141" s="182"/>
      <c r="AP141" s="114" t="s">
        <v>45</v>
      </c>
      <c r="AQ141" s="72"/>
      <c r="AR141" s="82" t="s">
        <v>50</v>
      </c>
      <c r="AV141" s="88"/>
      <c r="AW141" s="88"/>
    </row>
    <row r="142" spans="1:49" ht="51" x14ac:dyDescent="0.25">
      <c r="A142" s="298" t="s">
        <v>1316</v>
      </c>
      <c r="B142" s="219" t="s">
        <v>1540</v>
      </c>
      <c r="C142" s="82" t="s">
        <v>43</v>
      </c>
      <c r="D142" s="120" t="s">
        <v>1193</v>
      </c>
      <c r="E142" s="165" t="s">
        <v>1227</v>
      </c>
      <c r="F142" s="82" t="s">
        <v>146</v>
      </c>
      <c r="G142" s="82">
        <v>36</v>
      </c>
      <c r="H142" s="82" t="s">
        <v>45</v>
      </c>
      <c r="I142" s="82">
        <v>2023</v>
      </c>
      <c r="J142" s="82">
        <v>2023</v>
      </c>
      <c r="K142" s="72" t="s">
        <v>47</v>
      </c>
      <c r="L142" s="83" t="s">
        <v>47</v>
      </c>
      <c r="M142" s="130"/>
      <c r="N142" s="82" t="s">
        <v>45</v>
      </c>
      <c r="O142" s="82" t="s">
        <v>48</v>
      </c>
      <c r="P142" s="82" t="s">
        <v>56</v>
      </c>
      <c r="Q142" s="82" t="s">
        <v>147</v>
      </c>
      <c r="R142" s="83">
        <v>1</v>
      </c>
      <c r="S142" s="77" t="s">
        <v>47</v>
      </c>
      <c r="T142" s="77" t="s">
        <v>47</v>
      </c>
      <c r="U142" s="169">
        <v>416666.66</v>
      </c>
      <c r="V142" s="169">
        <v>1666666.67</v>
      </c>
      <c r="W142" s="169">
        <v>2916666.67</v>
      </c>
      <c r="X142" s="169">
        <f>SUBTOTAL(9,U142:W142)</f>
        <v>5000000</v>
      </c>
      <c r="Y142" s="183">
        <v>0</v>
      </c>
      <c r="Z142" s="169"/>
      <c r="AA142" s="169"/>
      <c r="AB142" s="169"/>
      <c r="AC142" s="111">
        <v>0</v>
      </c>
      <c r="AD142" s="111">
        <v>0</v>
      </c>
      <c r="AE142" s="111">
        <v>966666.66860000009</v>
      </c>
      <c r="AF142" s="111">
        <v>0</v>
      </c>
      <c r="AG142" s="111">
        <v>0</v>
      </c>
      <c r="AH142" s="111">
        <v>0</v>
      </c>
      <c r="AI142" s="111">
        <v>0</v>
      </c>
      <c r="AJ142" s="111">
        <v>700000.00140000007</v>
      </c>
      <c r="AK142" s="111"/>
      <c r="AL142" s="111"/>
      <c r="AM142" s="111"/>
      <c r="AN142" s="111"/>
      <c r="AO142" s="111"/>
      <c r="AP142" s="114" t="s">
        <v>45</v>
      </c>
      <c r="AQ142" s="165"/>
      <c r="AR142" s="72" t="s">
        <v>50</v>
      </c>
      <c r="AV142" s="88"/>
      <c r="AW142" s="88"/>
    </row>
    <row r="143" spans="1:49" ht="30" x14ac:dyDescent="0.25">
      <c r="A143" s="298" t="s">
        <v>1317</v>
      </c>
      <c r="B143" s="219" t="s">
        <v>1541</v>
      </c>
      <c r="C143" s="101">
        <v>3990570925</v>
      </c>
      <c r="D143" s="120" t="s">
        <v>1193</v>
      </c>
      <c r="E143" s="122" t="s">
        <v>1228</v>
      </c>
      <c r="F143" s="101" t="s">
        <v>90</v>
      </c>
      <c r="G143" s="113">
        <v>12</v>
      </c>
      <c r="H143" s="82" t="s">
        <v>47</v>
      </c>
      <c r="I143" s="113">
        <v>2023</v>
      </c>
      <c r="J143" s="113">
        <v>2023</v>
      </c>
      <c r="K143" s="114" t="s">
        <v>47</v>
      </c>
      <c r="L143" s="113" t="s">
        <v>47</v>
      </c>
      <c r="M143" s="121"/>
      <c r="N143" s="113" t="s">
        <v>47</v>
      </c>
      <c r="O143" s="82" t="s">
        <v>48</v>
      </c>
      <c r="P143" s="82" t="s">
        <v>56</v>
      </c>
      <c r="Q143" s="78" t="s">
        <v>1205</v>
      </c>
      <c r="R143" s="83">
        <v>2</v>
      </c>
      <c r="S143" s="77" t="s">
        <v>47</v>
      </c>
      <c r="T143" s="77" t="s">
        <v>47</v>
      </c>
      <c r="U143" s="184">
        <v>2000000</v>
      </c>
      <c r="V143" s="184">
        <v>0</v>
      </c>
      <c r="W143" s="116">
        <v>0</v>
      </c>
      <c r="X143" s="116">
        <f>+U143+V143</f>
        <v>2000000</v>
      </c>
      <c r="Y143" s="117"/>
      <c r="Z143" s="84">
        <v>0</v>
      </c>
      <c r="AA143" s="118"/>
      <c r="AB143" s="112"/>
      <c r="AC143" s="111">
        <v>0</v>
      </c>
      <c r="AD143" s="111">
        <v>0</v>
      </c>
      <c r="AE143" s="157">
        <v>2000000</v>
      </c>
      <c r="AF143" s="111">
        <v>0</v>
      </c>
      <c r="AG143" s="111">
        <v>0</v>
      </c>
      <c r="AH143" s="111">
        <v>0</v>
      </c>
      <c r="AI143" s="111">
        <v>0</v>
      </c>
      <c r="AJ143" s="157"/>
      <c r="AK143" s="157"/>
      <c r="AL143" s="157"/>
      <c r="AM143" s="157"/>
      <c r="AN143" s="157"/>
      <c r="AO143" s="157"/>
      <c r="AP143" s="114" t="s">
        <v>45</v>
      </c>
      <c r="AQ143" s="99"/>
      <c r="AR143" s="382" t="s">
        <v>50</v>
      </c>
      <c r="AV143" s="88"/>
      <c r="AW143" s="88"/>
    </row>
    <row r="144" spans="1:49" ht="76.5" x14ac:dyDescent="0.25">
      <c r="A144" s="298" t="s">
        <v>1318</v>
      </c>
      <c r="B144" s="219" t="s">
        <v>1542</v>
      </c>
      <c r="C144" s="82" t="s">
        <v>43</v>
      </c>
      <c r="D144" s="120" t="s">
        <v>1192</v>
      </c>
      <c r="E144" s="355" t="s">
        <v>1632</v>
      </c>
      <c r="F144" s="101" t="s">
        <v>521</v>
      </c>
      <c r="G144" s="113">
        <v>24</v>
      </c>
      <c r="H144" s="82" t="s">
        <v>47</v>
      </c>
      <c r="I144" s="113">
        <v>2023</v>
      </c>
      <c r="J144" s="113">
        <v>2024</v>
      </c>
      <c r="K144" s="114" t="s">
        <v>47</v>
      </c>
      <c r="L144" s="113" t="s">
        <v>47</v>
      </c>
      <c r="M144" s="121"/>
      <c r="N144" s="113" t="s">
        <v>47</v>
      </c>
      <c r="O144" s="82" t="s">
        <v>48</v>
      </c>
      <c r="P144" s="82" t="s">
        <v>56</v>
      </c>
      <c r="Q144" s="78" t="s">
        <v>1205</v>
      </c>
      <c r="R144" s="83">
        <v>3</v>
      </c>
      <c r="S144" s="77" t="s">
        <v>47</v>
      </c>
      <c r="T144" s="77" t="s">
        <v>47</v>
      </c>
      <c r="U144" s="184">
        <v>2637345</v>
      </c>
      <c r="V144" s="184">
        <v>2637345</v>
      </c>
      <c r="W144" s="116">
        <v>0</v>
      </c>
      <c r="X144" s="116">
        <f>+U144+V144</f>
        <v>5274690</v>
      </c>
      <c r="Y144" s="84">
        <v>0</v>
      </c>
      <c r="Z144" s="118"/>
      <c r="AA144" s="118"/>
      <c r="AB144" s="112"/>
      <c r="AC144" s="111">
        <v>527487</v>
      </c>
      <c r="AD144" s="111">
        <v>263743.5</v>
      </c>
      <c r="AE144" s="111">
        <v>263743.5</v>
      </c>
      <c r="AF144" s="111">
        <v>92310.225000000006</v>
      </c>
      <c r="AG144" s="111">
        <v>263743.5</v>
      </c>
      <c r="AH144" s="111">
        <v>158246.1</v>
      </c>
      <c r="AI144" s="111">
        <v>197807.625</v>
      </c>
      <c r="AJ144" s="157">
        <v>870353.55</v>
      </c>
      <c r="AK144" s="157"/>
      <c r="AL144" s="157"/>
      <c r="AM144" s="157"/>
      <c r="AN144" s="157"/>
      <c r="AO144" s="157"/>
      <c r="AP144" s="83" t="s">
        <v>45</v>
      </c>
      <c r="AQ144" s="99"/>
      <c r="AR144" s="382" t="s">
        <v>50</v>
      </c>
      <c r="AS144" s="349"/>
      <c r="AV144" s="88"/>
      <c r="AW144" s="88"/>
    </row>
    <row r="145" spans="1:49" ht="76.5" x14ac:dyDescent="0.25">
      <c r="A145" s="298" t="s">
        <v>1319</v>
      </c>
      <c r="B145" s="219" t="s">
        <v>1543</v>
      </c>
      <c r="C145" s="72" t="s">
        <v>43</v>
      </c>
      <c r="D145" s="120" t="s">
        <v>1192</v>
      </c>
      <c r="E145" s="73" t="s">
        <v>1230</v>
      </c>
      <c r="F145" s="82" t="s">
        <v>419</v>
      </c>
      <c r="G145" s="185">
        <v>36</v>
      </c>
      <c r="H145" s="72" t="s">
        <v>45</v>
      </c>
      <c r="I145" s="72">
        <v>2023</v>
      </c>
      <c r="J145" s="72">
        <v>2023</v>
      </c>
      <c r="K145" s="82" t="s">
        <v>47</v>
      </c>
      <c r="L145" s="76" t="s">
        <v>47</v>
      </c>
      <c r="M145" s="72"/>
      <c r="N145" s="72" t="s">
        <v>47</v>
      </c>
      <c r="O145" s="222" t="s">
        <v>48</v>
      </c>
      <c r="P145" s="222" t="s">
        <v>56</v>
      </c>
      <c r="Q145" s="222" t="s">
        <v>1231</v>
      </c>
      <c r="R145" s="229">
        <v>1</v>
      </c>
      <c r="S145" s="77" t="s">
        <v>47</v>
      </c>
      <c r="T145" s="77" t="s">
        <v>47</v>
      </c>
      <c r="U145" s="169">
        <v>1082185.2</v>
      </c>
      <c r="V145" s="169">
        <v>1082185.2</v>
      </c>
      <c r="W145" s="169">
        <v>1082185.2</v>
      </c>
      <c r="X145" s="169">
        <f>SUM(U145:W145)</f>
        <v>3246555.5999999996</v>
      </c>
      <c r="Y145" s="169">
        <v>0</v>
      </c>
      <c r="Z145" s="169"/>
      <c r="AA145" s="169" t="s">
        <v>263</v>
      </c>
      <c r="AB145" s="169"/>
      <c r="AC145" s="111">
        <v>742760</v>
      </c>
      <c r="AD145" s="111">
        <v>285820</v>
      </c>
      <c r="AE145" s="111">
        <v>11408</v>
      </c>
      <c r="AF145" s="111">
        <v>0</v>
      </c>
      <c r="AG145" s="111">
        <v>6844.8</v>
      </c>
      <c r="AH145" s="111">
        <v>0</v>
      </c>
      <c r="AI145" s="111">
        <v>880.4</v>
      </c>
      <c r="AJ145" s="111">
        <v>34472</v>
      </c>
      <c r="AK145" s="111">
        <f>SUM(AC145:AJ145)</f>
        <v>1082185.2000000002</v>
      </c>
      <c r="AL145" s="111"/>
      <c r="AM145" s="111"/>
      <c r="AN145" s="111"/>
      <c r="AO145" s="111"/>
      <c r="AP145" s="83" t="s">
        <v>45</v>
      </c>
      <c r="AQ145" s="72"/>
      <c r="AR145" s="185" t="s">
        <v>50</v>
      </c>
      <c r="AV145" s="88"/>
      <c r="AW145" s="88"/>
    </row>
    <row r="146" spans="1:49" ht="76.5" x14ac:dyDescent="0.25">
      <c r="A146" s="298" t="s">
        <v>1320</v>
      </c>
      <c r="B146" s="219" t="s">
        <v>1544</v>
      </c>
      <c r="C146" s="120" t="s">
        <v>43</v>
      </c>
      <c r="D146" s="120" t="s">
        <v>1192</v>
      </c>
      <c r="E146" s="82" t="s">
        <v>1249</v>
      </c>
      <c r="F146" s="101" t="s">
        <v>521</v>
      </c>
      <c r="G146" s="94">
        <v>60</v>
      </c>
      <c r="H146" s="94" t="s">
        <v>45</v>
      </c>
      <c r="I146" s="94">
        <v>2023</v>
      </c>
      <c r="J146" s="94">
        <v>2024</v>
      </c>
      <c r="K146" s="39"/>
      <c r="L146" s="39" t="s">
        <v>47</v>
      </c>
      <c r="M146" s="39"/>
      <c r="N146" s="94" t="s">
        <v>47</v>
      </c>
      <c r="O146" s="94" t="s">
        <v>48</v>
      </c>
      <c r="P146" s="39" t="s">
        <v>49</v>
      </c>
      <c r="Q146" s="39" t="s">
        <v>351</v>
      </c>
      <c r="R146" s="40">
        <v>2</v>
      </c>
      <c r="S146" s="77" t="s">
        <v>47</v>
      </c>
      <c r="T146" s="77" t="s">
        <v>47</v>
      </c>
      <c r="U146" s="116">
        <v>0</v>
      </c>
      <c r="V146" s="95">
        <v>2021486.06</v>
      </c>
      <c r="W146" s="95">
        <v>10107430.32</v>
      </c>
      <c r="X146" s="95">
        <f>V146+W146</f>
        <v>12128916.380000001</v>
      </c>
      <c r="Y146" s="104">
        <v>0</v>
      </c>
      <c r="Z146" s="103" t="s">
        <v>47</v>
      </c>
      <c r="AA146" s="39"/>
      <c r="AB146" s="39"/>
      <c r="AC146" s="95"/>
      <c r="AD146" s="89">
        <v>2021486.06</v>
      </c>
      <c r="AE146" s="89"/>
      <c r="AF146" s="89"/>
      <c r="AG146" s="89"/>
      <c r="AH146" s="89"/>
      <c r="AI146" s="89"/>
      <c r="AJ146" s="89"/>
      <c r="AK146" s="158"/>
      <c r="AL146" s="158"/>
      <c r="AM146" s="158"/>
      <c r="AN146" s="158"/>
      <c r="AO146" s="158"/>
      <c r="AP146" s="83" t="s">
        <v>45</v>
      </c>
      <c r="AQ146" s="113" t="s">
        <v>1253</v>
      </c>
      <c r="AR146" s="123" t="s">
        <v>50</v>
      </c>
      <c r="AV146" s="88"/>
      <c r="AW146" s="88"/>
    </row>
    <row r="147" spans="1:49" ht="76.5" x14ac:dyDescent="0.25">
      <c r="A147" s="298" t="s">
        <v>1321</v>
      </c>
      <c r="B147" s="219" t="s">
        <v>1545</v>
      </c>
      <c r="C147" s="120" t="s">
        <v>43</v>
      </c>
      <c r="D147" s="120" t="s">
        <v>1192</v>
      </c>
      <c r="E147" s="82" t="s">
        <v>1620</v>
      </c>
      <c r="F147" s="101" t="s">
        <v>521</v>
      </c>
      <c r="G147" s="94">
        <v>60</v>
      </c>
      <c r="H147" s="94" t="s">
        <v>45</v>
      </c>
      <c r="I147" s="94">
        <v>2023</v>
      </c>
      <c r="J147" s="94">
        <v>2024</v>
      </c>
      <c r="K147" s="113"/>
      <c r="L147" s="39" t="s">
        <v>47</v>
      </c>
      <c r="M147" s="113"/>
      <c r="N147" s="94" t="s">
        <v>47</v>
      </c>
      <c r="O147" s="94" t="s">
        <v>48</v>
      </c>
      <c r="P147" s="39" t="s">
        <v>49</v>
      </c>
      <c r="Q147" s="39" t="s">
        <v>351</v>
      </c>
      <c r="R147" s="40">
        <v>2</v>
      </c>
      <c r="S147" s="77" t="s">
        <v>47</v>
      </c>
      <c r="T147" s="77" t="s">
        <v>47</v>
      </c>
      <c r="U147" s="116">
        <v>0</v>
      </c>
      <c r="V147" s="95">
        <v>294167.95</v>
      </c>
      <c r="W147" s="95">
        <v>1176671.81</v>
      </c>
      <c r="X147" s="95">
        <v>1470839.76</v>
      </c>
      <c r="Y147" s="104">
        <v>0</v>
      </c>
      <c r="Z147" s="103" t="s">
        <v>47</v>
      </c>
      <c r="AA147" s="95"/>
      <c r="AB147" s="95"/>
      <c r="AC147" s="95"/>
      <c r="AD147" s="95"/>
      <c r="AE147" s="113"/>
      <c r="AF147" s="99"/>
      <c r="AG147" s="94"/>
      <c r="AH147" s="113"/>
      <c r="AI147" s="113"/>
      <c r="AJ147" s="95">
        <v>294167.95</v>
      </c>
      <c r="AK147" s="95"/>
      <c r="AL147" s="95"/>
      <c r="AM147" s="158"/>
      <c r="AN147" s="158"/>
      <c r="AO147" s="158"/>
      <c r="AP147" s="83" t="s">
        <v>45</v>
      </c>
      <c r="AQ147" s="113" t="s">
        <v>1253</v>
      </c>
      <c r="AR147" s="123" t="s">
        <v>50</v>
      </c>
      <c r="AS147" s="349"/>
      <c r="AV147" s="88"/>
      <c r="AW147" s="88"/>
    </row>
    <row r="148" spans="1:49" ht="76.5" x14ac:dyDescent="0.25">
      <c r="A148" s="298" t="s">
        <v>1322</v>
      </c>
      <c r="B148" s="219" t="s">
        <v>1546</v>
      </c>
      <c r="C148" s="120" t="s">
        <v>43</v>
      </c>
      <c r="D148" s="120" t="s">
        <v>1192</v>
      </c>
      <c r="E148" s="82" t="s">
        <v>1250</v>
      </c>
      <c r="F148" s="101" t="s">
        <v>521</v>
      </c>
      <c r="G148" s="94">
        <v>60</v>
      </c>
      <c r="H148" s="94" t="s">
        <v>45</v>
      </c>
      <c r="I148" s="94">
        <v>2023</v>
      </c>
      <c r="J148" s="94">
        <v>2024</v>
      </c>
      <c r="K148" s="113"/>
      <c r="L148" s="39" t="s">
        <v>47</v>
      </c>
      <c r="M148" s="113"/>
      <c r="N148" s="94" t="s">
        <v>47</v>
      </c>
      <c r="O148" s="94" t="s">
        <v>48</v>
      </c>
      <c r="P148" s="39" t="s">
        <v>49</v>
      </c>
      <c r="Q148" s="39" t="s">
        <v>351</v>
      </c>
      <c r="R148" s="40">
        <v>2</v>
      </c>
      <c r="S148" s="77" t="s">
        <v>47</v>
      </c>
      <c r="T148" s="77" t="s">
        <v>47</v>
      </c>
      <c r="U148" s="116">
        <v>0</v>
      </c>
      <c r="V148" s="95">
        <v>1810675.41</v>
      </c>
      <c r="W148" s="95">
        <v>7242701.6500000004</v>
      </c>
      <c r="X148" s="95">
        <f>V148+W148</f>
        <v>9053377.0600000005</v>
      </c>
      <c r="Y148" s="104">
        <v>0</v>
      </c>
      <c r="Z148" s="103" t="s">
        <v>47</v>
      </c>
      <c r="AA148" s="95"/>
      <c r="AB148" s="95"/>
      <c r="AC148" s="95"/>
      <c r="AD148" s="95"/>
      <c r="AE148" s="113"/>
      <c r="AF148" s="99"/>
      <c r="AG148" s="94"/>
      <c r="AH148" s="95">
        <v>1810675.41</v>
      </c>
      <c r="AI148" s="113"/>
      <c r="AJ148" s="89"/>
      <c r="AK148" s="158"/>
      <c r="AL148" s="158"/>
      <c r="AM148" s="158"/>
      <c r="AN148" s="158"/>
      <c r="AO148" s="158"/>
      <c r="AP148" s="83" t="s">
        <v>45</v>
      </c>
      <c r="AQ148" s="113" t="s">
        <v>1253</v>
      </c>
      <c r="AR148" s="123" t="s">
        <v>50</v>
      </c>
      <c r="AV148" s="88"/>
      <c r="AW148" s="88"/>
    </row>
    <row r="149" spans="1:49" ht="76.5" x14ac:dyDescent="0.25">
      <c r="A149" s="298" t="s">
        <v>1323</v>
      </c>
      <c r="B149" s="219" t="s">
        <v>1547</v>
      </c>
      <c r="C149" s="120" t="s">
        <v>43</v>
      </c>
      <c r="D149" s="120" t="s">
        <v>1192</v>
      </c>
      <c r="E149" s="82" t="s">
        <v>1251</v>
      </c>
      <c r="F149" s="101" t="s">
        <v>521</v>
      </c>
      <c r="G149" s="94">
        <v>60</v>
      </c>
      <c r="H149" s="94" t="s">
        <v>45</v>
      </c>
      <c r="I149" s="94">
        <v>2023</v>
      </c>
      <c r="J149" s="94">
        <v>2024</v>
      </c>
      <c r="K149" s="113"/>
      <c r="L149" s="39" t="s">
        <v>47</v>
      </c>
      <c r="M149" s="113"/>
      <c r="N149" s="94" t="s">
        <v>47</v>
      </c>
      <c r="O149" s="94" t="s">
        <v>48</v>
      </c>
      <c r="P149" s="39" t="s">
        <v>49</v>
      </c>
      <c r="Q149" s="39" t="s">
        <v>351</v>
      </c>
      <c r="R149" s="40">
        <v>2</v>
      </c>
      <c r="S149" s="77" t="s">
        <v>47</v>
      </c>
      <c r="T149" s="77" t="s">
        <v>47</v>
      </c>
      <c r="U149" s="116">
        <v>0</v>
      </c>
      <c r="V149" s="95">
        <v>1668830.9</v>
      </c>
      <c r="W149" s="95">
        <v>6675323.6200000001</v>
      </c>
      <c r="X149" s="95">
        <f>V149+W149</f>
        <v>8344154.5199999996</v>
      </c>
      <c r="Y149" s="104">
        <v>0</v>
      </c>
      <c r="Z149" s="103" t="s">
        <v>47</v>
      </c>
      <c r="AA149" s="95"/>
      <c r="AB149" s="95"/>
      <c r="AC149" s="95"/>
      <c r="AD149" s="95"/>
      <c r="AE149" s="113"/>
      <c r="AF149" s="99"/>
      <c r="AG149" s="89">
        <v>1668830.9</v>
      </c>
      <c r="AH149" s="113"/>
      <c r="AI149" s="113"/>
      <c r="AJ149" s="113"/>
      <c r="AK149" s="158"/>
      <c r="AL149" s="158"/>
      <c r="AM149" s="158"/>
      <c r="AN149" s="158"/>
      <c r="AO149" s="158"/>
      <c r="AP149" s="83" t="s">
        <v>45</v>
      </c>
      <c r="AQ149" s="113" t="s">
        <v>1253</v>
      </c>
      <c r="AR149" s="123" t="s">
        <v>50</v>
      </c>
      <c r="AV149" s="88"/>
      <c r="AW149" s="88"/>
    </row>
    <row r="150" spans="1:49" ht="76.5" x14ac:dyDescent="0.25">
      <c r="A150" s="298" t="s">
        <v>1324</v>
      </c>
      <c r="B150" s="219" t="s">
        <v>1548</v>
      </c>
      <c r="C150" s="120" t="s">
        <v>43</v>
      </c>
      <c r="D150" s="120" t="s">
        <v>1192</v>
      </c>
      <c r="E150" s="82" t="s">
        <v>1252</v>
      </c>
      <c r="F150" s="101" t="s">
        <v>521</v>
      </c>
      <c r="G150" s="94">
        <v>60</v>
      </c>
      <c r="H150" s="94" t="s">
        <v>45</v>
      </c>
      <c r="I150" s="94">
        <v>2023</v>
      </c>
      <c r="J150" s="94">
        <v>2024</v>
      </c>
      <c r="K150" s="113"/>
      <c r="L150" s="39" t="s">
        <v>47</v>
      </c>
      <c r="M150" s="113"/>
      <c r="N150" s="94" t="s">
        <v>47</v>
      </c>
      <c r="O150" s="94" t="s">
        <v>48</v>
      </c>
      <c r="P150" s="39" t="s">
        <v>49</v>
      </c>
      <c r="Q150" s="39" t="s">
        <v>351</v>
      </c>
      <c r="R150" s="40">
        <v>2</v>
      </c>
      <c r="S150" s="77" t="s">
        <v>47</v>
      </c>
      <c r="T150" s="77" t="s">
        <v>47</v>
      </c>
      <c r="U150" s="116">
        <v>0</v>
      </c>
      <c r="V150" s="95">
        <v>827976.55200000003</v>
      </c>
      <c r="W150" s="95">
        <v>3311906.2080000001</v>
      </c>
      <c r="X150" s="95">
        <f>V150+W150</f>
        <v>4139882.7600000002</v>
      </c>
      <c r="Y150" s="104">
        <v>0</v>
      </c>
      <c r="Z150" s="103" t="s">
        <v>47</v>
      </c>
      <c r="AA150" s="95"/>
      <c r="AB150" s="95"/>
      <c r="AC150" s="95"/>
      <c r="AD150" s="95"/>
      <c r="AE150" s="113"/>
      <c r="AF150" s="89">
        <v>827976.55</v>
      </c>
      <c r="AG150" s="94"/>
      <c r="AH150" s="113"/>
      <c r="AI150" s="113"/>
      <c r="AJ150" s="113"/>
      <c r="AK150" s="158"/>
      <c r="AL150" s="158"/>
      <c r="AM150" s="158"/>
      <c r="AN150" s="158"/>
      <c r="AO150" s="158"/>
      <c r="AP150" s="83" t="s">
        <v>45</v>
      </c>
      <c r="AQ150" s="113" t="s">
        <v>1253</v>
      </c>
      <c r="AR150" s="123" t="s">
        <v>50</v>
      </c>
      <c r="AV150" s="88"/>
      <c r="AW150" s="88"/>
    </row>
    <row r="151" spans="1:49" ht="73.5" customHeight="1" x14ac:dyDescent="0.25">
      <c r="A151" s="298" t="s">
        <v>1325</v>
      </c>
      <c r="B151" s="219" t="s">
        <v>1039</v>
      </c>
      <c r="C151" s="101" t="s">
        <v>591</v>
      </c>
      <c r="D151" s="82" t="s">
        <v>1255</v>
      </c>
      <c r="E151" s="73" t="s">
        <v>592</v>
      </c>
      <c r="F151" s="82" t="s">
        <v>1254</v>
      </c>
      <c r="G151" s="82">
        <v>60</v>
      </c>
      <c r="H151" s="82" t="s">
        <v>45</v>
      </c>
      <c r="I151" s="82">
        <v>2023</v>
      </c>
      <c r="J151" s="82">
        <v>2023</v>
      </c>
      <c r="K151" s="82" t="s">
        <v>47</v>
      </c>
      <c r="L151" s="82" t="s">
        <v>47</v>
      </c>
      <c r="M151" s="82"/>
      <c r="N151" s="82" t="s">
        <v>47</v>
      </c>
      <c r="O151" s="82" t="s">
        <v>48</v>
      </c>
      <c r="P151" s="83" t="s">
        <v>49</v>
      </c>
      <c r="Q151" s="82" t="s">
        <v>593</v>
      </c>
      <c r="R151" s="83">
        <v>1</v>
      </c>
      <c r="S151" s="77" t="s">
        <v>47</v>
      </c>
      <c r="T151" s="77" t="s">
        <v>45</v>
      </c>
      <c r="U151" s="116">
        <v>137660</v>
      </c>
      <c r="V151" s="116">
        <v>372000</v>
      </c>
      <c r="W151" s="116">
        <v>2641000</v>
      </c>
      <c r="X151" s="116">
        <f>SUM(U151:W151)</f>
        <v>3150660</v>
      </c>
      <c r="Y151" s="84">
        <v>0</v>
      </c>
      <c r="Z151" s="148"/>
      <c r="AA151" s="85"/>
      <c r="AB151" s="150"/>
      <c r="AC151" s="84">
        <v>18600</v>
      </c>
      <c r="AD151" s="84">
        <v>9300</v>
      </c>
      <c r="AE151" s="84">
        <v>9300</v>
      </c>
      <c r="AF151" s="84">
        <v>3255</v>
      </c>
      <c r="AG151" s="84">
        <v>9300</v>
      </c>
      <c r="AH151" s="84">
        <v>5580</v>
      </c>
      <c r="AI151" s="84">
        <v>6975</v>
      </c>
      <c r="AJ151" s="84">
        <v>30690</v>
      </c>
      <c r="AK151" s="150">
        <v>279000</v>
      </c>
      <c r="AL151" s="84"/>
      <c r="AM151" s="84"/>
      <c r="AN151" s="84"/>
      <c r="AO151" s="84"/>
      <c r="AP151" s="83" t="s">
        <v>45</v>
      </c>
      <c r="AQ151" s="113" t="s">
        <v>1331</v>
      </c>
      <c r="AR151" s="82" t="s">
        <v>50</v>
      </c>
      <c r="AS151" s="349"/>
      <c r="AV151" s="88"/>
      <c r="AW151" s="88"/>
    </row>
    <row r="152" spans="1:49" ht="90" x14ac:dyDescent="0.25">
      <c r="A152" s="298" t="s">
        <v>1326</v>
      </c>
      <c r="B152" s="219" t="s">
        <v>1259</v>
      </c>
      <c r="C152" s="82" t="s">
        <v>43</v>
      </c>
      <c r="D152" s="82" t="s">
        <v>1193</v>
      </c>
      <c r="E152" s="161" t="s">
        <v>1260</v>
      </c>
      <c r="F152" s="82" t="s">
        <v>161</v>
      </c>
      <c r="G152" s="208">
        <v>48</v>
      </c>
      <c r="H152" s="159"/>
      <c r="I152" s="82">
        <v>2023</v>
      </c>
      <c r="J152" s="82">
        <v>2023</v>
      </c>
      <c r="K152" s="82" t="s">
        <v>47</v>
      </c>
      <c r="L152" s="82" t="s">
        <v>47</v>
      </c>
      <c r="M152" s="82" t="s">
        <v>47</v>
      </c>
      <c r="N152" s="223"/>
      <c r="O152" s="82" t="s">
        <v>48</v>
      </c>
      <c r="P152" s="223" t="s">
        <v>56</v>
      </c>
      <c r="Q152" s="209" t="s">
        <v>1261</v>
      </c>
      <c r="R152" s="187">
        <v>1</v>
      </c>
      <c r="S152" s="77" t="s">
        <v>47</v>
      </c>
      <c r="T152" s="77" t="s">
        <v>45</v>
      </c>
      <c r="U152" s="137">
        <v>925792.57750000001</v>
      </c>
      <c r="V152" s="137">
        <v>3703170.31</v>
      </c>
      <c r="W152" s="137">
        <v>18957640.905499998</v>
      </c>
      <c r="X152" s="137">
        <f>SUM(U152:W152)</f>
        <v>23586603.792999998</v>
      </c>
      <c r="Y152" s="103" t="s">
        <v>47</v>
      </c>
      <c r="Z152" s="103" t="s">
        <v>47</v>
      </c>
      <c r="AA152" s="103" t="s">
        <v>47</v>
      </c>
      <c r="AB152" s="103" t="s">
        <v>47</v>
      </c>
      <c r="AC152" s="110">
        <v>509863.62</v>
      </c>
      <c r="AD152" s="110">
        <v>396856.24</v>
      </c>
      <c r="AE152" s="110">
        <v>375174.40000000002</v>
      </c>
      <c r="AF152" s="110">
        <v>112399.82</v>
      </c>
      <c r="AG152" s="110">
        <v>244813.74</v>
      </c>
      <c r="AH152" s="110">
        <v>136798.6</v>
      </c>
      <c r="AI152" s="110">
        <v>196517.6</v>
      </c>
      <c r="AJ152" s="110">
        <v>98103.86</v>
      </c>
      <c r="AK152" s="158"/>
      <c r="AL152" s="158"/>
      <c r="AM152" s="158"/>
      <c r="AN152" s="158"/>
      <c r="AO152" s="158"/>
      <c r="AP152" s="83" t="s">
        <v>45</v>
      </c>
      <c r="AQ152" s="113" t="s">
        <v>1269</v>
      </c>
      <c r="AR152" s="82" t="s">
        <v>50</v>
      </c>
      <c r="AV152" s="88"/>
      <c r="AW152" s="88"/>
    </row>
    <row r="153" spans="1:49" ht="60" x14ac:dyDescent="0.25">
      <c r="A153" s="298" t="s">
        <v>1327</v>
      </c>
      <c r="B153" s="219" t="s">
        <v>1353</v>
      </c>
      <c r="C153" s="82" t="s">
        <v>43</v>
      </c>
      <c r="D153" s="82" t="s">
        <v>1193</v>
      </c>
      <c r="E153" s="161" t="s">
        <v>1262</v>
      </c>
      <c r="F153" s="82" t="s">
        <v>146</v>
      </c>
      <c r="G153" s="208">
        <v>36</v>
      </c>
      <c r="H153" s="208" t="s">
        <v>47</v>
      </c>
      <c r="I153" s="82">
        <v>2023</v>
      </c>
      <c r="J153" s="82">
        <v>2023</v>
      </c>
      <c r="K153" s="82" t="s">
        <v>47</v>
      </c>
      <c r="L153" s="82" t="s">
        <v>47</v>
      </c>
      <c r="M153" s="82" t="s">
        <v>47</v>
      </c>
      <c r="N153" s="223" t="s">
        <v>45</v>
      </c>
      <c r="O153" s="82" t="s">
        <v>48</v>
      </c>
      <c r="P153" s="223" t="s">
        <v>56</v>
      </c>
      <c r="Q153" s="209">
        <v>33631600</v>
      </c>
      <c r="R153" s="187">
        <v>1</v>
      </c>
      <c r="S153" s="77" t="s">
        <v>47</v>
      </c>
      <c r="T153" s="77" t="s">
        <v>45</v>
      </c>
      <c r="U153" s="137">
        <v>1748171.25</v>
      </c>
      <c r="V153" s="137">
        <v>3496342.49</v>
      </c>
      <c r="W153" s="137">
        <f>X153-V153-U153</f>
        <v>14875946.803000001</v>
      </c>
      <c r="X153" s="137">
        <v>20120460.543000001</v>
      </c>
      <c r="Y153" s="103" t="s">
        <v>47</v>
      </c>
      <c r="Z153" s="103" t="s">
        <v>47</v>
      </c>
      <c r="AA153" s="103" t="s">
        <v>47</v>
      </c>
      <c r="AB153" s="103" t="s">
        <v>47</v>
      </c>
      <c r="AC153" s="188">
        <v>513938.66</v>
      </c>
      <c r="AD153" s="189">
        <v>178344.48</v>
      </c>
      <c r="AE153" s="189">
        <v>264385.96000000002</v>
      </c>
      <c r="AF153" s="189">
        <v>137263.18</v>
      </c>
      <c r="AG153" s="189">
        <v>196086.21</v>
      </c>
      <c r="AH153" s="189">
        <v>146725.74</v>
      </c>
      <c r="AI153" s="189">
        <v>264192.71000000002</v>
      </c>
      <c r="AJ153" s="189">
        <v>731860.19</v>
      </c>
      <c r="AK153" s="158"/>
      <c r="AL153" s="158"/>
      <c r="AM153" s="158"/>
      <c r="AN153" s="158"/>
      <c r="AO153" s="158"/>
      <c r="AP153" s="83" t="s">
        <v>45</v>
      </c>
      <c r="AQ153" s="113" t="s">
        <v>1270</v>
      </c>
      <c r="AR153" s="82" t="s">
        <v>50</v>
      </c>
      <c r="AV153" s="88"/>
      <c r="AW153" s="88"/>
    </row>
    <row r="154" spans="1:49" ht="90" x14ac:dyDescent="0.25">
      <c r="A154" s="298" t="s">
        <v>1328</v>
      </c>
      <c r="B154" s="219" t="s">
        <v>1263</v>
      </c>
      <c r="C154" s="82" t="s">
        <v>43</v>
      </c>
      <c r="D154" s="82" t="s">
        <v>1193</v>
      </c>
      <c r="E154" s="161" t="s">
        <v>1264</v>
      </c>
      <c r="F154" s="82" t="s">
        <v>161</v>
      </c>
      <c r="G154" s="208">
        <v>48</v>
      </c>
      <c r="H154" s="159"/>
      <c r="I154" s="82">
        <v>2023</v>
      </c>
      <c r="J154" s="82">
        <v>2023</v>
      </c>
      <c r="K154" s="82" t="s">
        <v>47</v>
      </c>
      <c r="L154" s="82" t="s">
        <v>47</v>
      </c>
      <c r="M154" s="82" t="s">
        <v>47</v>
      </c>
      <c r="N154" s="223"/>
      <c r="O154" s="82" t="s">
        <v>48</v>
      </c>
      <c r="P154" s="223" t="s">
        <v>56</v>
      </c>
      <c r="Q154" s="209" t="s">
        <v>91</v>
      </c>
      <c r="R154" s="209">
        <v>1</v>
      </c>
      <c r="S154" s="77" t="s">
        <v>47</v>
      </c>
      <c r="T154" s="77" t="s">
        <v>47</v>
      </c>
      <c r="U154" s="137">
        <v>510391.67870000005</v>
      </c>
      <c r="V154" s="137">
        <v>2041566.7148000002</v>
      </c>
      <c r="W154" s="137">
        <v>10457585.136940001</v>
      </c>
      <c r="X154" s="137">
        <f>SUM(U154:W154)</f>
        <v>13009543.530440001</v>
      </c>
      <c r="Y154" s="103" t="s">
        <v>47</v>
      </c>
      <c r="Z154" s="103" t="s">
        <v>47</v>
      </c>
      <c r="AA154" s="103" t="s">
        <v>47</v>
      </c>
      <c r="AB154" s="103" t="s">
        <v>47</v>
      </c>
      <c r="AC154" s="188">
        <v>164263.1548633092</v>
      </c>
      <c r="AD154" s="188">
        <v>149465.14572949641</v>
      </c>
      <c r="AE154" s="188">
        <v>266533.05243165483</v>
      </c>
      <c r="AF154" s="188">
        <v>71558.057294964397</v>
      </c>
      <c r="AG154" s="188">
        <v>132976.84572949639</v>
      </c>
      <c r="AH154" s="188">
        <v>142400.84</v>
      </c>
      <c r="AI154" s="188">
        <v>145436.20000000001</v>
      </c>
      <c r="AJ154" s="188">
        <v>272184.80599999998</v>
      </c>
      <c r="AK154" s="158"/>
      <c r="AL154" s="158"/>
      <c r="AM154" s="158"/>
      <c r="AN154" s="158"/>
      <c r="AO154" s="158"/>
      <c r="AP154" s="83" t="s">
        <v>45</v>
      </c>
      <c r="AQ154" s="113" t="s">
        <v>1271</v>
      </c>
      <c r="AR154" s="82" t="s">
        <v>50</v>
      </c>
      <c r="AV154" s="88"/>
      <c r="AW154" s="88"/>
    </row>
    <row r="155" spans="1:49" ht="165" x14ac:dyDescent="0.25">
      <c r="A155" s="298" t="s">
        <v>1329</v>
      </c>
      <c r="B155" s="219" t="s">
        <v>1265</v>
      </c>
      <c r="C155" s="82" t="s">
        <v>43</v>
      </c>
      <c r="D155" s="82" t="s">
        <v>1193</v>
      </c>
      <c r="E155" s="161" t="s">
        <v>1266</v>
      </c>
      <c r="F155" s="82" t="s">
        <v>161</v>
      </c>
      <c r="G155" s="208">
        <v>48</v>
      </c>
      <c r="H155" s="159"/>
      <c r="I155" s="82">
        <v>2023</v>
      </c>
      <c r="J155" s="82">
        <v>2023</v>
      </c>
      <c r="K155" s="82" t="s">
        <v>47</v>
      </c>
      <c r="L155" s="82" t="s">
        <v>47</v>
      </c>
      <c r="M155" s="82" t="s">
        <v>47</v>
      </c>
      <c r="N155" s="186"/>
      <c r="O155" s="82" t="s">
        <v>48</v>
      </c>
      <c r="P155" s="223" t="s">
        <v>56</v>
      </c>
      <c r="Q155" s="209" t="s">
        <v>1261</v>
      </c>
      <c r="R155" s="209">
        <v>1</v>
      </c>
      <c r="S155" s="77" t="s">
        <v>47</v>
      </c>
      <c r="T155" s="77" t="s">
        <v>47</v>
      </c>
      <c r="U155" s="137">
        <v>1130600.01345</v>
      </c>
      <c r="V155" s="137">
        <v>4522400.0537999999</v>
      </c>
      <c r="W155" s="137">
        <v>23148471.094889998</v>
      </c>
      <c r="X155" s="137">
        <f>SUM(U155:W155)</f>
        <v>28801471.162139997</v>
      </c>
      <c r="Y155" s="103" t="s">
        <v>47</v>
      </c>
      <c r="Z155" s="103" t="s">
        <v>47</v>
      </c>
      <c r="AA155" s="103" t="s">
        <v>47</v>
      </c>
      <c r="AB155" s="103" t="s">
        <v>47</v>
      </c>
      <c r="AC155" s="188">
        <v>311331.8</v>
      </c>
      <c r="AD155" s="188">
        <v>494531.88</v>
      </c>
      <c r="AE155" s="188">
        <v>545390.63</v>
      </c>
      <c r="AF155" s="188">
        <v>139728.43</v>
      </c>
      <c r="AG155" s="188">
        <v>150573.13200000001</v>
      </c>
      <c r="AH155" s="188">
        <v>80809.994000000006</v>
      </c>
      <c r="AI155" s="188">
        <v>209402.264</v>
      </c>
      <c r="AJ155" s="188">
        <v>795755.50419999997</v>
      </c>
      <c r="AK155" s="210"/>
      <c r="AL155" s="158"/>
      <c r="AM155" s="158"/>
      <c r="AN155" s="158"/>
      <c r="AO155" s="158"/>
      <c r="AP155" s="83" t="s">
        <v>45</v>
      </c>
      <c r="AQ155" s="113" t="s">
        <v>1271</v>
      </c>
      <c r="AR155" s="82" t="s">
        <v>50</v>
      </c>
      <c r="AV155" s="88"/>
      <c r="AW155" s="88"/>
    </row>
    <row r="156" spans="1:49" ht="154.5" customHeight="1" x14ac:dyDescent="0.25">
      <c r="A156" s="298" t="s">
        <v>1330</v>
      </c>
      <c r="B156" s="219" t="s">
        <v>1267</v>
      </c>
      <c r="C156" s="82" t="s">
        <v>43</v>
      </c>
      <c r="D156" s="120" t="s">
        <v>1192</v>
      </c>
      <c r="E156" s="161" t="s">
        <v>1268</v>
      </c>
      <c r="F156" s="82" t="s">
        <v>133</v>
      </c>
      <c r="G156" s="208">
        <v>60</v>
      </c>
      <c r="H156" s="159"/>
      <c r="I156" s="82">
        <v>2023</v>
      </c>
      <c r="J156" s="82">
        <v>2023</v>
      </c>
      <c r="K156" s="82" t="s">
        <v>47</v>
      </c>
      <c r="L156" s="82" t="s">
        <v>47</v>
      </c>
      <c r="M156" s="82" t="s">
        <v>47</v>
      </c>
      <c r="N156" s="186" t="s">
        <v>45</v>
      </c>
      <c r="O156" s="82" t="s">
        <v>48</v>
      </c>
      <c r="P156" s="223" t="s">
        <v>56</v>
      </c>
      <c r="Q156" s="209" t="s">
        <v>136</v>
      </c>
      <c r="R156" s="191">
        <v>1</v>
      </c>
      <c r="S156" s="77" t="s">
        <v>47</v>
      </c>
      <c r="T156" s="77" t="s">
        <v>47</v>
      </c>
      <c r="U156" s="137">
        <v>1622295</v>
      </c>
      <c r="V156" s="137">
        <v>3244590</v>
      </c>
      <c r="W156" s="137">
        <v>16469725.5</v>
      </c>
      <c r="X156" s="137">
        <v>21336610.5</v>
      </c>
      <c r="Y156" s="103" t="s">
        <v>47</v>
      </c>
      <c r="Z156" s="103" t="s">
        <v>47</v>
      </c>
      <c r="AA156" s="103" t="s">
        <v>47</v>
      </c>
      <c r="AB156" s="103" t="s">
        <v>47</v>
      </c>
      <c r="AC156" s="192">
        <v>0</v>
      </c>
      <c r="AD156" s="192">
        <v>0</v>
      </c>
      <c r="AE156" s="110">
        <v>67710</v>
      </c>
      <c r="AF156" s="192">
        <v>0</v>
      </c>
      <c r="AG156" s="192">
        <v>0</v>
      </c>
      <c r="AH156" s="192">
        <v>0</v>
      </c>
      <c r="AI156" s="192">
        <v>0</v>
      </c>
      <c r="AJ156" s="110">
        <v>3176880</v>
      </c>
      <c r="AK156" s="158"/>
      <c r="AL156" s="158"/>
      <c r="AM156" s="158"/>
      <c r="AN156" s="158"/>
      <c r="AO156" s="158"/>
      <c r="AP156" s="83" t="s">
        <v>45</v>
      </c>
      <c r="AQ156" s="190" t="s">
        <v>1272</v>
      </c>
      <c r="AR156" s="82" t="s">
        <v>50</v>
      </c>
      <c r="AV156" s="88"/>
      <c r="AW156" s="88"/>
    </row>
    <row r="157" spans="1:49" ht="76.5" x14ac:dyDescent="0.25">
      <c r="A157" s="298" t="s">
        <v>1334</v>
      </c>
      <c r="B157" s="219" t="s">
        <v>946</v>
      </c>
      <c r="C157" s="101" t="s">
        <v>43</v>
      </c>
      <c r="D157" s="120" t="s">
        <v>1192</v>
      </c>
      <c r="E157" s="82" t="s">
        <v>251</v>
      </c>
      <c r="F157" s="82" t="s">
        <v>521</v>
      </c>
      <c r="G157" s="82">
        <v>36</v>
      </c>
      <c r="H157" s="82" t="s">
        <v>47</v>
      </c>
      <c r="I157" s="82">
        <v>2023</v>
      </c>
      <c r="J157" s="82">
        <v>2024</v>
      </c>
      <c r="K157" s="82" t="s">
        <v>47</v>
      </c>
      <c r="L157" s="82" t="s">
        <v>47</v>
      </c>
      <c r="M157" s="82"/>
      <c r="N157" s="82" t="s">
        <v>45</v>
      </c>
      <c r="O157" s="82" t="s">
        <v>48</v>
      </c>
      <c r="P157" s="82" t="s">
        <v>56</v>
      </c>
      <c r="Q157" s="78" t="s">
        <v>1332</v>
      </c>
      <c r="R157" s="83">
        <v>2</v>
      </c>
      <c r="S157" s="77" t="s">
        <v>47</v>
      </c>
      <c r="T157" s="77" t="s">
        <v>47</v>
      </c>
      <c r="U157" s="133">
        <v>0</v>
      </c>
      <c r="V157" s="84">
        <v>437333.33</v>
      </c>
      <c r="W157" s="84">
        <v>874666.67</v>
      </c>
      <c r="X157" s="84">
        <v>1312000</v>
      </c>
      <c r="Y157" s="103" t="s">
        <v>47</v>
      </c>
      <c r="Z157" s="103" t="s">
        <v>47</v>
      </c>
      <c r="AA157" s="103" t="s">
        <v>47</v>
      </c>
      <c r="AB157" s="103" t="s">
        <v>47</v>
      </c>
      <c r="AC157" s="84"/>
      <c r="AD157" s="84"/>
      <c r="AE157" s="84">
        <v>273333.33</v>
      </c>
      <c r="AF157" s="84"/>
      <c r="AG157" s="84"/>
      <c r="AH157" s="84"/>
      <c r="AI157" s="84"/>
      <c r="AJ157" s="84">
        <v>164000</v>
      </c>
      <c r="AK157" s="84"/>
      <c r="AL157" s="84"/>
      <c r="AM157" s="84"/>
      <c r="AN157" s="84"/>
      <c r="AO157" s="84"/>
      <c r="AP157" s="83" t="s">
        <v>45</v>
      </c>
      <c r="AQ157" s="73" t="s">
        <v>1333</v>
      </c>
      <c r="AR157" s="82" t="s">
        <v>50</v>
      </c>
      <c r="AV157" s="88"/>
      <c r="AW157" s="88"/>
    </row>
    <row r="158" spans="1:49" ht="51" x14ac:dyDescent="0.25">
      <c r="A158" s="298" t="s">
        <v>1348</v>
      </c>
      <c r="B158" s="219" t="s">
        <v>1549</v>
      </c>
      <c r="C158" s="120" t="s">
        <v>43</v>
      </c>
      <c r="D158" s="120" t="s">
        <v>1406</v>
      </c>
      <c r="E158" s="161" t="s">
        <v>1341</v>
      </c>
      <c r="F158" s="82" t="s">
        <v>1342</v>
      </c>
      <c r="G158" s="94">
        <v>36</v>
      </c>
      <c r="H158" s="94" t="s">
        <v>47</v>
      </c>
      <c r="I158" s="94">
        <v>2023</v>
      </c>
      <c r="J158" s="94">
        <v>2023</v>
      </c>
      <c r="K158" s="35"/>
      <c r="L158" s="82" t="s">
        <v>47</v>
      </c>
      <c r="M158" s="94"/>
      <c r="N158" s="94" t="s">
        <v>47</v>
      </c>
      <c r="O158" s="94" t="s">
        <v>48</v>
      </c>
      <c r="P158" s="12" t="s">
        <v>56</v>
      </c>
      <c r="Q158" s="36" t="s">
        <v>202</v>
      </c>
      <c r="R158" s="12">
        <v>2</v>
      </c>
      <c r="S158" s="77" t="s">
        <v>47</v>
      </c>
      <c r="T158" s="77" t="s">
        <v>47</v>
      </c>
      <c r="U158" s="95">
        <v>600000</v>
      </c>
      <c r="V158" s="95">
        <v>400000</v>
      </c>
      <c r="W158" s="95">
        <v>200000</v>
      </c>
      <c r="X158" s="95">
        <v>1200000</v>
      </c>
      <c r="Y158" s="37"/>
      <c r="Z158" s="37"/>
      <c r="AA158" s="105"/>
      <c r="AB158" s="53"/>
      <c r="AC158" s="95">
        <v>80000</v>
      </c>
      <c r="AD158" s="95">
        <v>70000</v>
      </c>
      <c r="AE158" s="95">
        <v>70000</v>
      </c>
      <c r="AF158" s="95">
        <v>60000</v>
      </c>
      <c r="AG158" s="95">
        <v>70000</v>
      </c>
      <c r="AH158" s="95">
        <v>60000</v>
      </c>
      <c r="AI158" s="95">
        <v>70000</v>
      </c>
      <c r="AJ158" s="95">
        <v>120000</v>
      </c>
      <c r="AK158" s="158"/>
      <c r="AL158" s="158"/>
      <c r="AM158" s="158"/>
      <c r="AN158" s="158"/>
      <c r="AO158" s="158"/>
      <c r="AP158" s="83" t="s">
        <v>45</v>
      </c>
      <c r="AQ158" s="96" t="s">
        <v>179</v>
      </c>
      <c r="AR158" s="123" t="s">
        <v>50</v>
      </c>
      <c r="AV158" s="88"/>
      <c r="AW158" s="88"/>
    </row>
    <row r="159" spans="1:49" ht="51" x14ac:dyDescent="0.25">
      <c r="A159" s="298" t="s">
        <v>1349</v>
      </c>
      <c r="B159" s="219" t="s">
        <v>1550</v>
      </c>
      <c r="C159" s="120" t="s">
        <v>43</v>
      </c>
      <c r="D159" s="120" t="s">
        <v>1406</v>
      </c>
      <c r="E159" s="161" t="s">
        <v>1343</v>
      </c>
      <c r="F159" s="82" t="s">
        <v>1344</v>
      </c>
      <c r="G159" s="208">
        <v>36</v>
      </c>
      <c r="H159" s="94" t="s">
        <v>47</v>
      </c>
      <c r="I159" s="94">
        <v>2023</v>
      </c>
      <c r="J159" s="94">
        <v>2023</v>
      </c>
      <c r="K159" s="107"/>
      <c r="L159" s="82" t="s">
        <v>47</v>
      </c>
      <c r="M159" s="106"/>
      <c r="N159" s="94" t="s">
        <v>47</v>
      </c>
      <c r="O159" s="82" t="s">
        <v>48</v>
      </c>
      <c r="P159" s="12" t="s">
        <v>49</v>
      </c>
      <c r="Q159" s="36" t="s">
        <v>202</v>
      </c>
      <c r="R159" s="108">
        <v>2</v>
      </c>
      <c r="S159" s="77" t="s">
        <v>47</v>
      </c>
      <c r="T159" s="77" t="s">
        <v>47</v>
      </c>
      <c r="U159" s="95">
        <v>1665000</v>
      </c>
      <c r="V159" s="95">
        <v>1665000</v>
      </c>
      <c r="W159" s="95">
        <v>3330000</v>
      </c>
      <c r="X159" s="95">
        <f t="shared" ref="X159:X164" si="5">SUM(U159:W159)</f>
        <v>6660000</v>
      </c>
      <c r="Y159" s="109"/>
      <c r="Z159" s="109"/>
      <c r="AA159" s="131">
        <v>226120</v>
      </c>
      <c r="AB159" s="82" t="s">
        <v>357</v>
      </c>
      <c r="AC159" s="95">
        <v>500000</v>
      </c>
      <c r="AD159" s="95">
        <v>75000</v>
      </c>
      <c r="AE159" s="95">
        <v>90000</v>
      </c>
      <c r="AF159" s="95">
        <v>45000</v>
      </c>
      <c r="AG159" s="95">
        <v>90000</v>
      </c>
      <c r="AH159" s="95">
        <v>95000</v>
      </c>
      <c r="AI159" s="95">
        <v>220000</v>
      </c>
      <c r="AJ159" s="95">
        <v>500000</v>
      </c>
      <c r="AK159" s="95">
        <v>50000</v>
      </c>
      <c r="AL159" s="158"/>
      <c r="AM159" s="158"/>
      <c r="AN159" s="158"/>
      <c r="AO159" s="158"/>
      <c r="AP159" s="83" t="s">
        <v>45</v>
      </c>
      <c r="AQ159" s="97"/>
      <c r="AR159" s="123" t="s">
        <v>50</v>
      </c>
      <c r="AV159" s="88"/>
      <c r="AW159" s="88"/>
    </row>
    <row r="160" spans="1:49" ht="51" x14ac:dyDescent="0.25">
      <c r="A160" s="298" t="s">
        <v>1350</v>
      </c>
      <c r="B160" s="219" t="s">
        <v>1551</v>
      </c>
      <c r="C160" s="120" t="s">
        <v>43</v>
      </c>
      <c r="D160" s="120" t="s">
        <v>1406</v>
      </c>
      <c r="E160" s="161" t="s">
        <v>1345</v>
      </c>
      <c r="F160" s="82" t="s">
        <v>1344</v>
      </c>
      <c r="G160" s="208">
        <v>36</v>
      </c>
      <c r="H160" s="94" t="s">
        <v>47</v>
      </c>
      <c r="I160" s="94">
        <v>2023</v>
      </c>
      <c r="J160" s="94">
        <v>2023</v>
      </c>
      <c r="K160" s="107"/>
      <c r="L160" s="82" t="s">
        <v>47</v>
      </c>
      <c r="M160" s="106"/>
      <c r="N160" s="94" t="s">
        <v>47</v>
      </c>
      <c r="O160" s="82" t="s">
        <v>48</v>
      </c>
      <c r="P160" s="12" t="s">
        <v>49</v>
      </c>
      <c r="Q160" s="36" t="s">
        <v>202</v>
      </c>
      <c r="R160" s="108">
        <v>2</v>
      </c>
      <c r="S160" s="77" t="s">
        <v>47</v>
      </c>
      <c r="T160" s="77" t="s">
        <v>47</v>
      </c>
      <c r="U160" s="95">
        <v>112000</v>
      </c>
      <c r="V160" s="95">
        <v>112000</v>
      </c>
      <c r="W160" s="95">
        <v>224000</v>
      </c>
      <c r="X160" s="95">
        <f t="shared" si="5"/>
        <v>448000</v>
      </c>
      <c r="Y160" s="109"/>
      <c r="Z160" s="109"/>
      <c r="AA160" s="131">
        <v>226120</v>
      </c>
      <c r="AB160" s="82" t="s">
        <v>357</v>
      </c>
      <c r="AC160" s="95">
        <v>15000</v>
      </c>
      <c r="AD160" s="95">
        <v>10000</v>
      </c>
      <c r="AE160" s="95">
        <v>7000</v>
      </c>
      <c r="AF160" s="95">
        <v>5000</v>
      </c>
      <c r="AG160" s="95">
        <v>15000</v>
      </c>
      <c r="AH160" s="95">
        <v>8000</v>
      </c>
      <c r="AI160" s="95">
        <v>12000</v>
      </c>
      <c r="AJ160" s="95">
        <v>25000</v>
      </c>
      <c r="AK160" s="95">
        <v>15000</v>
      </c>
      <c r="AL160" s="158"/>
      <c r="AM160" s="158"/>
      <c r="AN160" s="158"/>
      <c r="AO160" s="158"/>
      <c r="AP160" s="83" t="s">
        <v>45</v>
      </c>
      <c r="AQ160" s="97"/>
      <c r="AR160" s="123" t="s">
        <v>50</v>
      </c>
      <c r="AV160" s="88"/>
      <c r="AW160" s="88"/>
    </row>
    <row r="161" spans="1:49" ht="51" x14ac:dyDescent="0.25">
      <c r="A161" s="298" t="s">
        <v>1351</v>
      </c>
      <c r="B161" s="219" t="s">
        <v>1552</v>
      </c>
      <c r="C161" s="120" t="s">
        <v>43</v>
      </c>
      <c r="D161" s="120" t="s">
        <v>1406</v>
      </c>
      <c r="E161" s="161" t="s">
        <v>1346</v>
      </c>
      <c r="F161" s="82" t="s">
        <v>195</v>
      </c>
      <c r="G161" s="208">
        <v>48</v>
      </c>
      <c r="H161" s="94" t="s">
        <v>47</v>
      </c>
      <c r="I161" s="94">
        <v>2023</v>
      </c>
      <c r="J161" s="94">
        <v>2023</v>
      </c>
      <c r="K161" s="75"/>
      <c r="L161" s="82" t="s">
        <v>47</v>
      </c>
      <c r="M161" s="75"/>
      <c r="N161" s="94" t="s">
        <v>47</v>
      </c>
      <c r="O161" s="82" t="s">
        <v>48</v>
      </c>
      <c r="P161" s="12" t="s">
        <v>56</v>
      </c>
      <c r="Q161" s="36" t="s">
        <v>202</v>
      </c>
      <c r="R161" s="17">
        <v>1</v>
      </c>
      <c r="S161" s="77" t="s">
        <v>45</v>
      </c>
      <c r="T161" s="77" t="s">
        <v>45</v>
      </c>
      <c r="U161" s="95">
        <v>1000000</v>
      </c>
      <c r="V161" s="95">
        <v>1000000</v>
      </c>
      <c r="W161" s="95">
        <v>600000</v>
      </c>
      <c r="X161" s="95">
        <f t="shared" si="5"/>
        <v>2600000</v>
      </c>
      <c r="Y161" s="75"/>
      <c r="Z161" s="75"/>
      <c r="AA161" s="131">
        <v>226120</v>
      </c>
      <c r="AB161" s="82" t="s">
        <v>357</v>
      </c>
      <c r="AC161" s="95">
        <v>160000</v>
      </c>
      <c r="AD161" s="95">
        <v>100000</v>
      </c>
      <c r="AE161" s="95">
        <v>100000</v>
      </c>
      <c r="AF161" s="95">
        <v>80000</v>
      </c>
      <c r="AG161" s="95">
        <v>100000</v>
      </c>
      <c r="AH161" s="95">
        <v>80000</v>
      </c>
      <c r="AI161" s="95">
        <v>100000</v>
      </c>
      <c r="AJ161" s="95">
        <v>230000</v>
      </c>
      <c r="AK161" s="95">
        <v>50000</v>
      </c>
      <c r="AL161" s="158"/>
      <c r="AM161" s="158"/>
      <c r="AN161" s="158"/>
      <c r="AO161" s="158"/>
      <c r="AP161" s="83" t="s">
        <v>45</v>
      </c>
      <c r="AQ161" s="96"/>
      <c r="AR161" s="123" t="s">
        <v>50</v>
      </c>
      <c r="AV161" s="88"/>
      <c r="AW161" s="88"/>
    </row>
    <row r="162" spans="1:49" ht="51" x14ac:dyDescent="0.25">
      <c r="A162" s="298" t="s">
        <v>1352</v>
      </c>
      <c r="B162" s="219" t="s">
        <v>1553</v>
      </c>
      <c r="C162" s="120" t="s">
        <v>43</v>
      </c>
      <c r="D162" s="120" t="s">
        <v>1406</v>
      </c>
      <c r="E162" s="161" t="s">
        <v>1347</v>
      </c>
      <c r="F162" s="82" t="s">
        <v>204</v>
      </c>
      <c r="G162" s="208">
        <v>36</v>
      </c>
      <c r="H162" s="94" t="s">
        <v>47</v>
      </c>
      <c r="I162" s="94">
        <v>2023</v>
      </c>
      <c r="J162" s="94">
        <v>2023</v>
      </c>
      <c r="K162" s="107"/>
      <c r="L162" s="82" t="s">
        <v>47</v>
      </c>
      <c r="M162" s="106"/>
      <c r="N162" s="94" t="s">
        <v>47</v>
      </c>
      <c r="O162" s="82" t="s">
        <v>48</v>
      </c>
      <c r="P162" s="12" t="s">
        <v>49</v>
      </c>
      <c r="Q162" s="36" t="s">
        <v>202</v>
      </c>
      <c r="R162" s="108">
        <v>2</v>
      </c>
      <c r="S162" s="77" t="s">
        <v>47</v>
      </c>
      <c r="T162" s="77" t="s">
        <v>47</v>
      </c>
      <c r="U162" s="95">
        <v>1530000</v>
      </c>
      <c r="V162" s="95">
        <v>1530000</v>
      </c>
      <c r="W162" s="95">
        <v>1530000</v>
      </c>
      <c r="X162" s="95">
        <f t="shared" si="5"/>
        <v>4590000</v>
      </c>
      <c r="Y162" s="109"/>
      <c r="Z162" s="109"/>
      <c r="AA162" s="131">
        <v>226120</v>
      </c>
      <c r="AB162" s="82" t="s">
        <v>357</v>
      </c>
      <c r="AC162" s="95">
        <v>200000</v>
      </c>
      <c r="AD162" s="95">
        <v>200000</v>
      </c>
      <c r="AE162" s="95">
        <v>150000</v>
      </c>
      <c r="AF162" s="95">
        <v>120000</v>
      </c>
      <c r="AG162" s="95">
        <v>170000</v>
      </c>
      <c r="AH162" s="95">
        <v>140000</v>
      </c>
      <c r="AI162" s="95">
        <v>150000</v>
      </c>
      <c r="AJ162" s="95">
        <v>300000</v>
      </c>
      <c r="AK162" s="95">
        <v>100000</v>
      </c>
      <c r="AL162" s="158"/>
      <c r="AM162" s="158"/>
      <c r="AN162" s="158"/>
      <c r="AO162" s="158"/>
      <c r="AP162" s="83" t="s">
        <v>45</v>
      </c>
      <c r="AQ162" s="97"/>
      <c r="AR162" s="123" t="s">
        <v>50</v>
      </c>
      <c r="AV162" s="88"/>
      <c r="AW162" s="88"/>
    </row>
    <row r="163" spans="1:49" ht="51" x14ac:dyDescent="0.25">
      <c r="A163" s="298" t="s">
        <v>1360</v>
      </c>
      <c r="B163" s="219" t="s">
        <v>1554</v>
      </c>
      <c r="C163" s="120" t="s">
        <v>43</v>
      </c>
      <c r="D163" s="120" t="s">
        <v>1406</v>
      </c>
      <c r="E163" s="122" t="s">
        <v>1356</v>
      </c>
      <c r="F163" s="101" t="s">
        <v>423</v>
      </c>
      <c r="G163" s="113">
        <v>36</v>
      </c>
      <c r="H163" s="113" t="s">
        <v>45</v>
      </c>
      <c r="I163" s="94">
        <v>2023</v>
      </c>
      <c r="J163" s="94">
        <v>2023</v>
      </c>
      <c r="K163" s="114"/>
      <c r="L163" s="82" t="s">
        <v>47</v>
      </c>
      <c r="M163" s="121"/>
      <c r="N163" s="113" t="s">
        <v>47</v>
      </c>
      <c r="O163" s="123" t="s">
        <v>48</v>
      </c>
      <c r="P163" s="167" t="s">
        <v>56</v>
      </c>
      <c r="Q163" s="18" t="s">
        <v>178</v>
      </c>
      <c r="R163" s="115">
        <v>1</v>
      </c>
      <c r="S163" s="77" t="s">
        <v>47</v>
      </c>
      <c r="T163" s="77" t="s">
        <v>45</v>
      </c>
      <c r="U163" s="95">
        <v>1052061.81</v>
      </c>
      <c r="V163" s="95">
        <v>669493.88</v>
      </c>
      <c r="W163" s="95">
        <v>191283.96</v>
      </c>
      <c r="X163" s="95">
        <f t="shared" si="5"/>
        <v>1912839.65</v>
      </c>
      <c r="Y163" s="117" t="s">
        <v>47</v>
      </c>
      <c r="Z163" s="118"/>
      <c r="AA163" s="118" t="s">
        <v>47</v>
      </c>
      <c r="AB163" s="112"/>
      <c r="AC163" s="197">
        <v>273821.01400909101</v>
      </c>
      <c r="AD163" s="197">
        <v>133804.62437807018</v>
      </c>
      <c r="AE163" s="197">
        <v>127243.75310836706</v>
      </c>
      <c r="AF163" s="197">
        <v>46737.086261755023</v>
      </c>
      <c r="AG163" s="197">
        <v>131443.80530516259</v>
      </c>
      <c r="AH163" s="197">
        <v>80247.946948211204</v>
      </c>
      <c r="AI163" s="197">
        <v>103022.76108147655</v>
      </c>
      <c r="AJ163" s="197">
        <v>463277.78114797815</v>
      </c>
      <c r="AK163" s="158"/>
      <c r="AL163" s="198">
        <v>153417.76</v>
      </c>
      <c r="AM163" s="198">
        <v>136299.15</v>
      </c>
      <c r="AN163" s="116">
        <v>72240.009999999995</v>
      </c>
      <c r="AO163" s="158"/>
      <c r="AP163" s="83" t="s">
        <v>45</v>
      </c>
      <c r="AQ163" s="158"/>
      <c r="AR163" s="123" t="s">
        <v>1363</v>
      </c>
      <c r="AV163" s="88"/>
      <c r="AW163" s="88"/>
    </row>
    <row r="164" spans="1:49" ht="63.75" customHeight="1" x14ac:dyDescent="0.25">
      <c r="A164" s="298" t="s">
        <v>1361</v>
      </c>
      <c r="B164" s="219" t="s">
        <v>1555</v>
      </c>
      <c r="C164" s="120" t="s">
        <v>43</v>
      </c>
      <c r="D164" s="120" t="s">
        <v>1406</v>
      </c>
      <c r="E164" s="114" t="s">
        <v>1357</v>
      </c>
      <c r="F164" s="101" t="s">
        <v>423</v>
      </c>
      <c r="G164" s="121">
        <v>60</v>
      </c>
      <c r="H164" s="113" t="s">
        <v>45</v>
      </c>
      <c r="I164" s="94">
        <v>2023</v>
      </c>
      <c r="J164" s="94">
        <v>2024</v>
      </c>
      <c r="K164" s="113"/>
      <c r="L164" s="115" t="s">
        <v>47</v>
      </c>
      <c r="M164" s="113"/>
      <c r="N164" s="113" t="s">
        <v>47</v>
      </c>
      <c r="O164" s="123" t="s">
        <v>48</v>
      </c>
      <c r="P164" s="167" t="s">
        <v>56</v>
      </c>
      <c r="Q164" s="167" t="s">
        <v>1358</v>
      </c>
      <c r="R164" s="115">
        <v>1</v>
      </c>
      <c r="S164" s="77" t="s">
        <v>47</v>
      </c>
      <c r="T164" s="77" t="s">
        <v>45</v>
      </c>
      <c r="U164" s="95">
        <v>3000000</v>
      </c>
      <c r="V164" s="95">
        <v>4000000</v>
      </c>
      <c r="W164" s="95">
        <v>4000000</v>
      </c>
      <c r="X164" s="95">
        <f t="shared" si="5"/>
        <v>11000000</v>
      </c>
      <c r="Y164" s="119" t="s">
        <v>47</v>
      </c>
      <c r="Z164" s="119"/>
      <c r="AA164" s="119" t="s">
        <v>47</v>
      </c>
      <c r="AB164" s="119" t="s">
        <v>47</v>
      </c>
      <c r="AC164" s="197">
        <v>2000000</v>
      </c>
      <c r="AD164" s="197">
        <v>600000</v>
      </c>
      <c r="AE164" s="197">
        <v>250000</v>
      </c>
      <c r="AF164" s="197">
        <v>250000</v>
      </c>
      <c r="AG164" s="197">
        <v>350000</v>
      </c>
      <c r="AH164" s="197">
        <v>300000</v>
      </c>
      <c r="AI164" s="197">
        <v>250000</v>
      </c>
      <c r="AJ164" s="197">
        <v>3000000</v>
      </c>
      <c r="AK164" s="158"/>
      <c r="AL164" s="158"/>
      <c r="AM164" s="158"/>
      <c r="AN164" s="158"/>
      <c r="AO164" s="158"/>
      <c r="AP164" s="83" t="s">
        <v>45</v>
      </c>
      <c r="AQ164" s="158"/>
      <c r="AR164" s="123" t="s">
        <v>50</v>
      </c>
      <c r="AV164" s="88"/>
      <c r="AW164" s="88"/>
    </row>
    <row r="165" spans="1:49" ht="51" x14ac:dyDescent="0.25">
      <c r="A165" s="298" t="s">
        <v>1362</v>
      </c>
      <c r="B165" s="219" t="s">
        <v>1556</v>
      </c>
      <c r="C165" s="120" t="s">
        <v>43</v>
      </c>
      <c r="D165" s="120" t="s">
        <v>1406</v>
      </c>
      <c r="E165" s="114" t="s">
        <v>1359</v>
      </c>
      <c r="F165" s="101" t="s">
        <v>423</v>
      </c>
      <c r="G165" s="121">
        <v>48</v>
      </c>
      <c r="H165" s="113" t="s">
        <v>47</v>
      </c>
      <c r="I165" s="94">
        <v>2023</v>
      </c>
      <c r="J165" s="94">
        <v>2024</v>
      </c>
      <c r="K165" s="113"/>
      <c r="L165" s="115" t="s">
        <v>47</v>
      </c>
      <c r="M165" s="113"/>
      <c r="N165" s="113" t="s">
        <v>47</v>
      </c>
      <c r="O165" s="123" t="s">
        <v>48</v>
      </c>
      <c r="P165" s="12" t="s">
        <v>49</v>
      </c>
      <c r="Q165" s="18" t="s">
        <v>178</v>
      </c>
      <c r="R165" s="17">
        <v>1</v>
      </c>
      <c r="S165" s="77" t="s">
        <v>47</v>
      </c>
      <c r="T165" s="77" t="s">
        <v>47</v>
      </c>
      <c r="U165" s="95">
        <v>0</v>
      </c>
      <c r="V165" s="95">
        <v>1000000</v>
      </c>
      <c r="W165" s="95">
        <v>600000</v>
      </c>
      <c r="X165" s="95">
        <f>SUBTOTAL(9,U165:W165)</f>
        <v>1600000</v>
      </c>
      <c r="Y165" s="119" t="s">
        <v>47</v>
      </c>
      <c r="Z165" s="119"/>
      <c r="AA165" s="119" t="s">
        <v>47</v>
      </c>
      <c r="AB165" s="119"/>
      <c r="AC165" s="197">
        <v>201398.39752718818</v>
      </c>
      <c r="AD165" s="197">
        <v>98414.787590319786</v>
      </c>
      <c r="AE165" s="197">
        <v>93589.193890427559</v>
      </c>
      <c r="AF165" s="197">
        <v>34375.646121502257</v>
      </c>
      <c r="AG165" s="197">
        <v>96678.378937186164</v>
      </c>
      <c r="AH165" s="197">
        <v>59023.256409677779</v>
      </c>
      <c r="AI165" s="197">
        <v>75774.385197283947</v>
      </c>
      <c r="AJ165" s="197">
        <v>340745.95432641433</v>
      </c>
      <c r="AK165" s="158"/>
      <c r="AL165" s="158"/>
      <c r="AM165" s="158"/>
      <c r="AN165" s="158"/>
      <c r="AO165" s="158"/>
      <c r="AP165" s="83" t="s">
        <v>45</v>
      </c>
      <c r="AQ165" s="158"/>
      <c r="AR165" s="123" t="s">
        <v>50</v>
      </c>
      <c r="AV165" s="88"/>
      <c r="AW165" s="88"/>
    </row>
    <row r="166" spans="1:49" ht="408" x14ac:dyDescent="0.25">
      <c r="A166" s="298" t="s">
        <v>1385</v>
      </c>
      <c r="B166" s="219" t="s">
        <v>1557</v>
      </c>
      <c r="C166" s="120" t="s">
        <v>43</v>
      </c>
      <c r="D166" s="113" t="s">
        <v>1364</v>
      </c>
      <c r="E166" s="114" t="s">
        <v>1375</v>
      </c>
      <c r="F166" s="113" t="s">
        <v>99</v>
      </c>
      <c r="G166" s="121">
        <v>48</v>
      </c>
      <c r="H166" s="113" t="s">
        <v>47</v>
      </c>
      <c r="I166" s="123">
        <v>2023</v>
      </c>
      <c r="J166" s="113">
        <v>2023</v>
      </c>
      <c r="K166" s="113" t="s">
        <v>168</v>
      </c>
      <c r="L166" s="115" t="s">
        <v>47</v>
      </c>
      <c r="M166" s="86"/>
      <c r="N166" s="113" t="s">
        <v>45</v>
      </c>
      <c r="O166" s="123" t="s">
        <v>48</v>
      </c>
      <c r="P166" s="167" t="s">
        <v>56</v>
      </c>
      <c r="Q166" s="167" t="s">
        <v>124</v>
      </c>
      <c r="R166" s="211">
        <v>1</v>
      </c>
      <c r="S166" s="77" t="s">
        <v>47</v>
      </c>
      <c r="T166" s="77" t="s">
        <v>45</v>
      </c>
      <c r="U166" s="95">
        <v>0</v>
      </c>
      <c r="V166" s="95">
        <f>X166/3</f>
        <v>5770586.333333333</v>
      </c>
      <c r="W166" s="95">
        <f>X166-V166</f>
        <v>11541172.666666668</v>
      </c>
      <c r="X166" s="212">
        <f>9853000+2250834+1207925+4000000</f>
        <v>17311759</v>
      </c>
      <c r="Y166" s="124" t="s">
        <v>47</v>
      </c>
      <c r="Z166" s="124" t="s">
        <v>47</v>
      </c>
      <c r="AA166" s="124"/>
      <c r="AB166" s="89"/>
      <c r="AC166" s="212">
        <v>765000</v>
      </c>
      <c r="AD166" s="212">
        <v>1135000</v>
      </c>
      <c r="AE166" s="212">
        <v>835000</v>
      </c>
      <c r="AF166" s="212">
        <v>735000</v>
      </c>
      <c r="AG166" s="212">
        <v>1235000</v>
      </c>
      <c r="AH166" s="212">
        <v>1235000</v>
      </c>
      <c r="AI166" s="212">
        <v>1248000</v>
      </c>
      <c r="AJ166" s="212">
        <v>2665000</v>
      </c>
      <c r="AK166" s="158"/>
      <c r="AL166" s="212">
        <v>2250834</v>
      </c>
      <c r="AM166" s="212">
        <v>40000000</v>
      </c>
      <c r="AN166" s="212">
        <v>1207925</v>
      </c>
      <c r="AO166" s="158"/>
      <c r="AP166" s="83" t="s">
        <v>45</v>
      </c>
      <c r="AQ166" s="129" t="s">
        <v>1387</v>
      </c>
      <c r="AR166" s="121" t="s">
        <v>1377</v>
      </c>
      <c r="AV166" s="88"/>
      <c r="AW166" s="88"/>
    </row>
    <row r="167" spans="1:49" ht="76.5" x14ac:dyDescent="0.25">
      <c r="A167" s="298" t="s">
        <v>1386</v>
      </c>
      <c r="B167" s="219" t="s">
        <v>1558</v>
      </c>
      <c r="C167" s="120" t="s">
        <v>43</v>
      </c>
      <c r="D167" s="113" t="s">
        <v>1364</v>
      </c>
      <c r="E167" s="114" t="s">
        <v>1376</v>
      </c>
      <c r="F167" s="113" t="s">
        <v>254</v>
      </c>
      <c r="G167" s="121">
        <v>12</v>
      </c>
      <c r="H167" s="113" t="s">
        <v>47</v>
      </c>
      <c r="I167" s="123">
        <v>2023</v>
      </c>
      <c r="J167" s="126">
        <v>2023</v>
      </c>
      <c r="K167" s="126"/>
      <c r="L167" s="127" t="s">
        <v>47</v>
      </c>
      <c r="M167" s="126"/>
      <c r="N167" s="126" t="s">
        <v>47</v>
      </c>
      <c r="O167" s="128" t="s">
        <v>48</v>
      </c>
      <c r="P167" s="224" t="s">
        <v>56</v>
      </c>
      <c r="Q167" s="167" t="s">
        <v>247</v>
      </c>
      <c r="R167" s="211">
        <v>1</v>
      </c>
      <c r="S167" s="77" t="s">
        <v>47</v>
      </c>
      <c r="T167" s="77" t="s">
        <v>45</v>
      </c>
      <c r="U167" s="80">
        <v>1744552.42</v>
      </c>
      <c r="V167" s="80">
        <v>1744552.42</v>
      </c>
      <c r="W167" s="80">
        <v>0</v>
      </c>
      <c r="X167" s="80">
        <v>3489104.84</v>
      </c>
      <c r="Y167" s="124" t="s">
        <v>47</v>
      </c>
      <c r="Z167" s="119" t="s">
        <v>47</v>
      </c>
      <c r="AA167" s="119"/>
      <c r="AB167" s="119"/>
      <c r="AC167" s="119">
        <v>0</v>
      </c>
      <c r="AD167" s="119">
        <v>231373</v>
      </c>
      <c r="AE167" s="212">
        <v>555295.19999999995</v>
      </c>
      <c r="AF167" s="212">
        <v>18509.84</v>
      </c>
      <c r="AG167" s="212">
        <v>416471.4</v>
      </c>
      <c r="AH167" s="212">
        <v>55529.52</v>
      </c>
      <c r="AI167" s="212">
        <v>83294.28</v>
      </c>
      <c r="AJ167" s="212">
        <v>277647.59999999998</v>
      </c>
      <c r="AK167" s="213"/>
      <c r="AL167" s="212">
        <v>1156865</v>
      </c>
      <c r="AM167" s="212">
        <v>462746</v>
      </c>
      <c r="AN167" s="212">
        <v>231373</v>
      </c>
      <c r="AO167" s="158"/>
      <c r="AP167" s="83" t="s">
        <v>45</v>
      </c>
      <c r="AQ167" s="113" t="s">
        <v>1378</v>
      </c>
      <c r="AR167" s="123" t="s">
        <v>50</v>
      </c>
      <c r="AV167" s="88"/>
      <c r="AW167" s="88"/>
    </row>
    <row r="168" spans="1:49" ht="114.75" x14ac:dyDescent="0.25">
      <c r="A168" s="298" t="s">
        <v>1404</v>
      </c>
      <c r="B168" s="219" t="s">
        <v>1559</v>
      </c>
      <c r="C168" s="120" t="s">
        <v>43</v>
      </c>
      <c r="D168" s="120" t="s">
        <v>1192</v>
      </c>
      <c r="E168" s="114" t="s">
        <v>1403</v>
      </c>
      <c r="F168" s="101" t="s">
        <v>154</v>
      </c>
      <c r="G168" s="121">
        <v>36</v>
      </c>
      <c r="H168" s="94" t="s">
        <v>45</v>
      </c>
      <c r="I168" s="94">
        <v>2023</v>
      </c>
      <c r="J168" s="94">
        <v>2023</v>
      </c>
      <c r="K168" s="94" t="s">
        <v>46</v>
      </c>
      <c r="L168" s="94" t="s">
        <v>47</v>
      </c>
      <c r="M168" s="94" t="s">
        <v>46</v>
      </c>
      <c r="N168" s="94" t="s">
        <v>47</v>
      </c>
      <c r="O168" s="94" t="s">
        <v>48</v>
      </c>
      <c r="P168" s="94" t="s">
        <v>49</v>
      </c>
      <c r="Q168" s="94" t="s">
        <v>413</v>
      </c>
      <c r="R168" s="94">
        <v>2</v>
      </c>
      <c r="S168" s="94" t="s">
        <v>47</v>
      </c>
      <c r="T168" s="94" t="s">
        <v>47</v>
      </c>
      <c r="U168" s="95">
        <v>0</v>
      </c>
      <c r="V168" s="95">
        <v>560000</v>
      </c>
      <c r="W168" s="95">
        <v>2800000</v>
      </c>
      <c r="X168" s="95">
        <v>3360000</v>
      </c>
      <c r="Y168" s="94" t="s">
        <v>47</v>
      </c>
      <c r="Z168" s="96"/>
      <c r="AA168" s="94" t="s">
        <v>47</v>
      </c>
      <c r="AB168" s="96"/>
      <c r="AC168" s="89">
        <v>1848000</v>
      </c>
      <c r="AD168" s="89"/>
      <c r="AE168" s="89"/>
      <c r="AF168" s="89"/>
      <c r="AG168" s="89"/>
      <c r="AH168" s="89"/>
      <c r="AI168" s="89"/>
      <c r="AJ168" s="89">
        <v>1512000</v>
      </c>
      <c r="AK168" s="158"/>
      <c r="AL168" s="158"/>
      <c r="AM168" s="158"/>
      <c r="AN168" s="158"/>
      <c r="AO168" s="158"/>
      <c r="AP168" s="83" t="s">
        <v>45</v>
      </c>
      <c r="AQ168" s="158"/>
      <c r="AR168" s="123" t="s">
        <v>50</v>
      </c>
      <c r="AV168" s="88"/>
      <c r="AW168" s="88"/>
    </row>
    <row r="169" spans="1:49" ht="76.5" x14ac:dyDescent="0.25">
      <c r="A169" s="298" t="s">
        <v>1418</v>
      </c>
      <c r="B169" s="158" t="s">
        <v>1413</v>
      </c>
      <c r="C169" s="120">
        <v>3990570925</v>
      </c>
      <c r="D169" s="120" t="s">
        <v>1192</v>
      </c>
      <c r="E169" s="96" t="s">
        <v>1414</v>
      </c>
      <c r="F169" s="101" t="s">
        <v>1172</v>
      </c>
      <c r="G169" s="113">
        <v>9</v>
      </c>
      <c r="H169" s="113" t="s">
        <v>45</v>
      </c>
      <c r="I169" s="113">
        <v>2023</v>
      </c>
      <c r="J169" s="113">
        <v>2023</v>
      </c>
      <c r="K169" s="113"/>
      <c r="L169" s="115" t="s">
        <v>47</v>
      </c>
      <c r="M169" s="113"/>
      <c r="N169" s="113"/>
      <c r="O169" s="77" t="s">
        <v>48</v>
      </c>
      <c r="P169" s="77" t="s">
        <v>49</v>
      </c>
      <c r="Q169" s="12" t="s">
        <v>1238</v>
      </c>
      <c r="R169" s="79">
        <v>1</v>
      </c>
      <c r="S169" s="113" t="s">
        <v>47</v>
      </c>
      <c r="T169" s="113" t="s">
        <v>47</v>
      </c>
      <c r="U169" s="364">
        <v>13744616.100000001</v>
      </c>
      <c r="V169" s="364">
        <v>0</v>
      </c>
      <c r="W169" s="364"/>
      <c r="X169" s="364">
        <v>13744616.100000001</v>
      </c>
      <c r="Y169" s="95"/>
      <c r="Z169" s="95"/>
      <c r="AA169" s="95"/>
      <c r="AB169" s="95"/>
      <c r="AC169" s="364">
        <v>2336016.16</v>
      </c>
      <c r="AD169" s="364">
        <v>1525628.13</v>
      </c>
      <c r="AE169" s="364">
        <v>2078430.6800000002</v>
      </c>
      <c r="AF169" s="364">
        <v>580375.30000000005</v>
      </c>
      <c r="AG169" s="364">
        <v>1559449.9900000002</v>
      </c>
      <c r="AH169" s="364">
        <v>713831.93</v>
      </c>
      <c r="AI169" s="364">
        <v>1429670.74</v>
      </c>
      <c r="AJ169" s="364">
        <v>3521213.1700000004</v>
      </c>
      <c r="AK169" s="100"/>
      <c r="AL169" s="113"/>
      <c r="AM169" s="113"/>
      <c r="AN169" s="113"/>
      <c r="AO169" s="113"/>
      <c r="AP169" s="114" t="s">
        <v>45</v>
      </c>
      <c r="AQ169" s="113"/>
      <c r="AR169" s="77" t="s">
        <v>50</v>
      </c>
      <c r="AV169" s="88"/>
      <c r="AW169" s="88"/>
    </row>
    <row r="170" spans="1:49" ht="76.5" x14ac:dyDescent="0.25">
      <c r="A170" s="298" t="s">
        <v>1419</v>
      </c>
      <c r="B170" s="158" t="s">
        <v>1413</v>
      </c>
      <c r="C170" s="120">
        <v>3990570925</v>
      </c>
      <c r="D170" s="120" t="s">
        <v>1192</v>
      </c>
      <c r="E170" s="96" t="s">
        <v>1645</v>
      </c>
      <c r="F170" s="101" t="s">
        <v>1172</v>
      </c>
      <c r="G170" s="121">
        <v>6</v>
      </c>
      <c r="H170" s="113" t="s">
        <v>45</v>
      </c>
      <c r="I170" s="123">
        <v>2023</v>
      </c>
      <c r="J170" s="113">
        <v>2023</v>
      </c>
      <c r="K170" s="113"/>
      <c r="L170" s="115" t="s">
        <v>47</v>
      </c>
      <c r="M170" s="113"/>
      <c r="N170" s="113"/>
      <c r="O170" s="77" t="s">
        <v>48</v>
      </c>
      <c r="P170" s="167" t="s">
        <v>49</v>
      </c>
      <c r="Q170" s="82" t="s">
        <v>1415</v>
      </c>
      <c r="R170" s="79">
        <v>1</v>
      </c>
      <c r="S170" s="113" t="s">
        <v>47</v>
      </c>
      <c r="T170" s="113" t="s">
        <v>47</v>
      </c>
      <c r="U170" s="117">
        <v>2602685.2910000002</v>
      </c>
      <c r="V170" s="117">
        <v>2602685.2910000002</v>
      </c>
      <c r="W170" s="95">
        <v>0</v>
      </c>
      <c r="X170" s="95">
        <f>SUM(U170:W170)</f>
        <v>5205370.5820000004</v>
      </c>
      <c r="Y170" s="95"/>
      <c r="Z170" s="95"/>
      <c r="AA170" s="95"/>
      <c r="AB170" s="95"/>
      <c r="AC170" s="95">
        <v>1740409.0496</v>
      </c>
      <c r="AD170" s="95">
        <v>568660.10239999997</v>
      </c>
      <c r="AE170" s="95">
        <v>1259071.2936000002</v>
      </c>
      <c r="AF170" s="95">
        <v>177163.584</v>
      </c>
      <c r="AG170" s="95">
        <v>973487.70879999991</v>
      </c>
      <c r="AH170" s="95">
        <v>183676.06400000001</v>
      </c>
      <c r="AI170" s="95">
        <v>302902.77960000001</v>
      </c>
      <c r="AJ170" s="95"/>
      <c r="AK170" s="100"/>
      <c r="AL170" s="113"/>
      <c r="AM170" s="113"/>
      <c r="AN170" s="113"/>
      <c r="AO170" s="113"/>
      <c r="AP170" s="114" t="s">
        <v>45</v>
      </c>
      <c r="AQ170" s="113"/>
      <c r="AR170" s="77" t="s">
        <v>50</v>
      </c>
      <c r="AV170" s="88"/>
      <c r="AW170" s="88"/>
    </row>
    <row r="171" spans="1:49" ht="76.5" x14ac:dyDescent="0.25">
      <c r="A171" s="386" t="s">
        <v>1420</v>
      </c>
      <c r="B171" s="387" t="s">
        <v>1413</v>
      </c>
      <c r="C171" s="120">
        <v>3990570927</v>
      </c>
      <c r="D171" s="388" t="s">
        <v>1192</v>
      </c>
      <c r="E171" s="114" t="s">
        <v>1416</v>
      </c>
      <c r="F171" s="92" t="s">
        <v>1411</v>
      </c>
      <c r="G171" s="113">
        <v>6</v>
      </c>
      <c r="H171" s="113" t="s">
        <v>45</v>
      </c>
      <c r="I171" s="113">
        <v>2023</v>
      </c>
      <c r="J171" s="113">
        <v>2023</v>
      </c>
      <c r="K171" s="114"/>
      <c r="L171" s="115" t="s">
        <v>47</v>
      </c>
      <c r="M171" s="121"/>
      <c r="N171" s="113"/>
      <c r="O171" s="77" t="s">
        <v>48</v>
      </c>
      <c r="P171" s="167" t="s">
        <v>49</v>
      </c>
      <c r="Q171" s="113" t="s">
        <v>1417</v>
      </c>
      <c r="R171" s="115">
        <v>1</v>
      </c>
      <c r="S171" s="113" t="s">
        <v>45</v>
      </c>
      <c r="T171" s="113" t="s">
        <v>47</v>
      </c>
      <c r="U171" s="116">
        <v>8881398</v>
      </c>
      <c r="V171" s="116"/>
      <c r="W171" s="116"/>
      <c r="X171" s="116">
        <v>8881398</v>
      </c>
      <c r="Y171" s="117"/>
      <c r="Z171" s="118"/>
      <c r="AA171" s="118"/>
      <c r="AB171" s="112"/>
      <c r="AC171" s="116">
        <v>2511413</v>
      </c>
      <c r="AD171" s="116">
        <v>1128000</v>
      </c>
      <c r="AE171" s="95"/>
      <c r="AF171" s="95"/>
      <c r="AG171" s="95"/>
      <c r="AH171" s="95"/>
      <c r="AI171" s="116">
        <v>163985</v>
      </c>
      <c r="AJ171" s="116">
        <v>5078000</v>
      </c>
      <c r="AK171" s="95"/>
      <c r="AL171" s="95"/>
      <c r="AM171" s="95"/>
      <c r="AN171" s="95"/>
      <c r="AO171" s="95"/>
      <c r="AP171" s="113"/>
      <c r="AQ171" s="99"/>
      <c r="AR171" s="94" t="s">
        <v>50</v>
      </c>
      <c r="AV171" s="88"/>
      <c r="AW171" s="88"/>
    </row>
    <row r="172" spans="1:49" ht="76.5" x14ac:dyDescent="0.25">
      <c r="A172" s="298" t="s">
        <v>1423</v>
      </c>
      <c r="B172" s="219" t="s">
        <v>1644</v>
      </c>
      <c r="C172" s="120" t="s">
        <v>43</v>
      </c>
      <c r="D172" s="120" t="s">
        <v>1192</v>
      </c>
      <c r="E172" s="93" t="s">
        <v>1169</v>
      </c>
      <c r="F172" s="92" t="s">
        <v>1411</v>
      </c>
      <c r="G172" s="113">
        <v>12</v>
      </c>
      <c r="H172" s="113" t="s">
        <v>45</v>
      </c>
      <c r="I172" s="113">
        <v>2023</v>
      </c>
      <c r="J172" s="113">
        <v>2023</v>
      </c>
      <c r="K172" s="114"/>
      <c r="L172" s="113" t="s">
        <v>47</v>
      </c>
      <c r="M172" s="121"/>
      <c r="N172" s="113" t="s">
        <v>45</v>
      </c>
      <c r="O172" s="77" t="s">
        <v>48</v>
      </c>
      <c r="P172" s="167" t="s">
        <v>49</v>
      </c>
      <c r="Q172" s="113" t="s">
        <v>1170</v>
      </c>
      <c r="R172" s="115">
        <v>1</v>
      </c>
      <c r="S172" s="113"/>
      <c r="T172" s="113" t="s">
        <v>47</v>
      </c>
      <c r="U172" s="116">
        <v>2050000</v>
      </c>
      <c r="V172" s="116"/>
      <c r="W172" s="116"/>
      <c r="X172" s="116">
        <f>SUM(U172:W172)</f>
        <v>2050000</v>
      </c>
      <c r="Y172" s="117"/>
      <c r="Z172" s="118"/>
      <c r="AA172" s="118"/>
      <c r="AB172" s="112"/>
      <c r="AC172" s="116"/>
      <c r="AD172" s="116"/>
      <c r="AE172" s="116"/>
      <c r="AF172" s="116"/>
      <c r="AG172" s="116">
        <f>X172</f>
        <v>2050000</v>
      </c>
      <c r="AH172" s="116"/>
      <c r="AI172" s="116"/>
      <c r="AJ172" s="116"/>
      <c r="AK172" s="116"/>
      <c r="AL172" s="116"/>
      <c r="AM172" s="116"/>
      <c r="AN172" s="116"/>
      <c r="AO172" s="116"/>
      <c r="AP172" s="113" t="s">
        <v>45</v>
      </c>
      <c r="AQ172" s="99"/>
      <c r="AR172" s="94" t="s">
        <v>1177</v>
      </c>
      <c r="AS172" s="349"/>
      <c r="AV172" s="88"/>
      <c r="AW172" s="88"/>
    </row>
    <row r="173" spans="1:49" ht="51" x14ac:dyDescent="0.25">
      <c r="A173" s="298" t="s">
        <v>1573</v>
      </c>
      <c r="B173" s="158" t="s">
        <v>1413</v>
      </c>
      <c r="C173" s="365" t="s">
        <v>43</v>
      </c>
      <c r="D173" s="365" t="s">
        <v>1193</v>
      </c>
      <c r="E173" s="73" t="s">
        <v>1566</v>
      </c>
      <c r="F173" s="72" t="s">
        <v>428</v>
      </c>
      <c r="G173" s="72">
        <v>18</v>
      </c>
      <c r="H173" s="113" t="s">
        <v>47</v>
      </c>
      <c r="I173" s="72">
        <v>2023</v>
      </c>
      <c r="J173" s="72">
        <v>2023</v>
      </c>
      <c r="K173" s="366" t="s">
        <v>47</v>
      </c>
      <c r="L173" s="72" t="s">
        <v>47</v>
      </c>
      <c r="M173" s="72" t="s">
        <v>47</v>
      </c>
      <c r="N173" s="72" t="s">
        <v>45</v>
      </c>
      <c r="O173" s="77" t="s">
        <v>48</v>
      </c>
      <c r="P173" s="76" t="s">
        <v>56</v>
      </c>
      <c r="Q173" s="72" t="s">
        <v>1567</v>
      </c>
      <c r="R173" s="76">
        <v>1</v>
      </c>
      <c r="S173" s="72" t="s">
        <v>47</v>
      </c>
      <c r="T173" s="72" t="s">
        <v>47</v>
      </c>
      <c r="U173" s="116">
        <v>800000</v>
      </c>
      <c r="V173" s="116">
        <v>1600000</v>
      </c>
      <c r="W173" s="116">
        <v>0</v>
      </c>
      <c r="X173" s="116">
        <v>2400000</v>
      </c>
      <c r="Y173" s="367" t="s">
        <v>47</v>
      </c>
      <c r="Z173" s="368" t="s">
        <v>47</v>
      </c>
      <c r="AA173" s="368" t="s">
        <v>47</v>
      </c>
      <c r="AB173" s="369" t="s">
        <v>47</v>
      </c>
      <c r="AC173" s="116">
        <v>70596.3334234746</v>
      </c>
      <c r="AD173" s="116">
        <v>73052.740754684608</v>
      </c>
      <c r="AE173" s="116">
        <v>182440.17113910912</v>
      </c>
      <c r="AF173" s="116">
        <v>33856.106258529937</v>
      </c>
      <c r="AG173" s="116">
        <v>86409.251275857998</v>
      </c>
      <c r="AH173" s="116">
        <v>38783.516598914779</v>
      </c>
      <c r="AI173" s="116">
        <v>57052.486268866342</v>
      </c>
      <c r="AJ173" s="116">
        <v>157809.3942805625</v>
      </c>
      <c r="AK173" s="183"/>
      <c r="AL173" s="183"/>
      <c r="AM173" s="183"/>
      <c r="AN173" s="183"/>
      <c r="AO173" s="183"/>
      <c r="AP173" s="72" t="s">
        <v>45</v>
      </c>
      <c r="AQ173" s="165"/>
      <c r="AR173" s="72" t="s">
        <v>50</v>
      </c>
      <c r="AV173" s="88"/>
      <c r="AW173" s="88"/>
    </row>
    <row r="174" spans="1:49" ht="51" x14ac:dyDescent="0.25">
      <c r="A174" s="298" t="s">
        <v>1574</v>
      </c>
      <c r="B174" s="158" t="s">
        <v>1413</v>
      </c>
      <c r="C174" s="365" t="s">
        <v>43</v>
      </c>
      <c r="D174" s="365" t="s">
        <v>1193</v>
      </c>
      <c r="E174" s="73" t="s">
        <v>1568</v>
      </c>
      <c r="F174" s="72" t="s">
        <v>428</v>
      </c>
      <c r="G174" s="72">
        <v>18</v>
      </c>
      <c r="H174" s="113" t="s">
        <v>47</v>
      </c>
      <c r="I174" s="72">
        <v>2023</v>
      </c>
      <c r="J174" s="72">
        <v>2023</v>
      </c>
      <c r="K174" s="366" t="s">
        <v>47</v>
      </c>
      <c r="L174" s="72" t="s">
        <v>47</v>
      </c>
      <c r="M174" s="72" t="s">
        <v>47</v>
      </c>
      <c r="N174" s="72" t="s">
        <v>45</v>
      </c>
      <c r="O174" s="77" t="s">
        <v>48</v>
      </c>
      <c r="P174" s="76" t="s">
        <v>56</v>
      </c>
      <c r="Q174" s="72">
        <v>33190000</v>
      </c>
      <c r="R174" s="76">
        <v>1</v>
      </c>
      <c r="S174" s="72" t="s">
        <v>47</v>
      </c>
      <c r="T174" s="72" t="s">
        <v>47</v>
      </c>
      <c r="U174" s="116">
        <v>700000</v>
      </c>
      <c r="V174" s="116">
        <v>1300000</v>
      </c>
      <c r="W174" s="116">
        <v>0</v>
      </c>
      <c r="X174" s="116">
        <v>2000000</v>
      </c>
      <c r="Y174" s="367" t="s">
        <v>47</v>
      </c>
      <c r="Z174" s="368" t="s">
        <v>47</v>
      </c>
      <c r="AA174" s="368" t="s">
        <v>47</v>
      </c>
      <c r="AB174" s="369" t="s">
        <v>47</v>
      </c>
      <c r="AC174" s="116">
        <v>97826.347743957653</v>
      </c>
      <c r="AD174" s="116">
        <v>101230.22647434866</v>
      </c>
      <c r="AE174" s="116">
        <v>252809.95143562261</v>
      </c>
      <c r="AF174" s="116">
        <v>46914.890101105775</v>
      </c>
      <c r="AG174" s="116">
        <v>119738.5339108318</v>
      </c>
      <c r="AH174" s="116">
        <v>53742.873001353342</v>
      </c>
      <c r="AI174" s="116">
        <v>79058.445258286214</v>
      </c>
      <c r="AJ174" s="116">
        <v>218678.73207449375</v>
      </c>
      <c r="AK174" s="183"/>
      <c r="AL174" s="183"/>
      <c r="AM174" s="183"/>
      <c r="AN174" s="183"/>
      <c r="AO174" s="183"/>
      <c r="AP174" s="72" t="s">
        <v>45</v>
      </c>
      <c r="AQ174" s="165"/>
      <c r="AR174" s="72" t="s">
        <v>50</v>
      </c>
      <c r="AV174" s="88"/>
      <c r="AW174" s="88"/>
    </row>
    <row r="175" spans="1:49" ht="210" x14ac:dyDescent="0.25">
      <c r="A175" s="298" t="s">
        <v>1575</v>
      </c>
      <c r="B175" s="158" t="s">
        <v>1413</v>
      </c>
      <c r="C175" s="120" t="s">
        <v>43</v>
      </c>
      <c r="D175" s="113" t="s">
        <v>1193</v>
      </c>
      <c r="E175" s="122" t="s">
        <v>1569</v>
      </c>
      <c r="F175" s="114" t="s">
        <v>133</v>
      </c>
      <c r="G175" s="121">
        <v>18</v>
      </c>
      <c r="H175" s="113" t="s">
        <v>45</v>
      </c>
      <c r="I175" s="123">
        <v>2023</v>
      </c>
      <c r="J175" s="113">
        <v>2023</v>
      </c>
      <c r="K175" s="366" t="s">
        <v>47</v>
      </c>
      <c r="L175" s="72" t="s">
        <v>47</v>
      </c>
      <c r="M175" s="72" t="s">
        <v>47</v>
      </c>
      <c r="N175" s="113" t="s">
        <v>47</v>
      </c>
      <c r="O175" s="77" t="s">
        <v>48</v>
      </c>
      <c r="P175" s="76" t="s">
        <v>56</v>
      </c>
      <c r="Q175" s="72" t="s">
        <v>91</v>
      </c>
      <c r="R175" s="94">
        <v>1</v>
      </c>
      <c r="S175" s="168" t="s">
        <v>47</v>
      </c>
      <c r="T175" s="168" t="s">
        <v>47</v>
      </c>
      <c r="U175" s="370">
        <v>970000</v>
      </c>
      <c r="V175" s="370">
        <v>1940000</v>
      </c>
      <c r="W175" s="95">
        <v>0</v>
      </c>
      <c r="X175" s="95">
        <f>SUM(U175:W175)</f>
        <v>2910000</v>
      </c>
      <c r="Y175" s="116">
        <v>0</v>
      </c>
      <c r="Z175" s="368" t="s">
        <v>47</v>
      </c>
      <c r="AA175" s="368" t="s">
        <v>47</v>
      </c>
      <c r="AB175" s="369" t="s">
        <v>47</v>
      </c>
      <c r="AC175" s="116">
        <v>367315.24681372195</v>
      </c>
      <c r="AD175" s="116">
        <v>339201.06245278503</v>
      </c>
      <c r="AE175" s="116">
        <v>648293.85422484903</v>
      </c>
      <c r="AF175" s="116">
        <v>76170.403408899292</v>
      </c>
      <c r="AG175" s="116">
        <v>286741.22110858437</v>
      </c>
      <c r="AH175" s="116">
        <v>166069.17043704778</v>
      </c>
      <c r="AI175" s="116">
        <v>220942.81133042942</v>
      </c>
      <c r="AJ175" s="116">
        <v>805266.23022368993</v>
      </c>
      <c r="AK175" s="113"/>
      <c r="AL175" s="113"/>
      <c r="AM175" s="113"/>
      <c r="AN175" s="113"/>
      <c r="AO175" s="113"/>
      <c r="AP175" s="114" t="s">
        <v>45</v>
      </c>
      <c r="AQ175" s="113"/>
      <c r="AR175" s="121" t="s">
        <v>50</v>
      </c>
      <c r="AV175" s="88"/>
      <c r="AW175" s="88"/>
    </row>
    <row r="176" spans="1:49" ht="76.5" x14ac:dyDescent="0.25">
      <c r="A176" s="298" t="s">
        <v>1576</v>
      </c>
      <c r="B176" s="158" t="s">
        <v>1413</v>
      </c>
      <c r="C176" s="120" t="s">
        <v>43</v>
      </c>
      <c r="D176" s="120" t="s">
        <v>1192</v>
      </c>
      <c r="E176" s="371" t="s">
        <v>1570</v>
      </c>
      <c r="F176" s="114" t="s">
        <v>163</v>
      </c>
      <c r="G176" s="121">
        <v>60</v>
      </c>
      <c r="H176" s="113" t="s">
        <v>47</v>
      </c>
      <c r="I176" s="123">
        <v>2023</v>
      </c>
      <c r="J176" s="113">
        <v>2023</v>
      </c>
      <c r="K176" s="366" t="s">
        <v>1571</v>
      </c>
      <c r="L176" s="208" t="s">
        <v>47</v>
      </c>
      <c r="M176" s="72" t="s">
        <v>47</v>
      </c>
      <c r="N176" s="208" t="s">
        <v>45</v>
      </c>
      <c r="O176" s="77" t="s">
        <v>48</v>
      </c>
      <c r="P176" s="83" t="s">
        <v>56</v>
      </c>
      <c r="Q176" s="208" t="s">
        <v>136</v>
      </c>
      <c r="R176" s="208">
        <v>1</v>
      </c>
      <c r="S176" s="208" t="s">
        <v>47</v>
      </c>
      <c r="T176" s="208" t="s">
        <v>47</v>
      </c>
      <c r="U176" s="370">
        <v>2661465.14</v>
      </c>
      <c r="V176" s="370">
        <v>2660865.14</v>
      </c>
      <c r="W176" s="370">
        <v>7982595.4199999999</v>
      </c>
      <c r="X176" s="370">
        <v>13304925.699999999</v>
      </c>
      <c r="Y176" s="370">
        <v>0</v>
      </c>
      <c r="Z176" s="368" t="s">
        <v>47</v>
      </c>
      <c r="AA176" s="368" t="s">
        <v>47</v>
      </c>
      <c r="AB176" s="369" t="s">
        <v>47</v>
      </c>
      <c r="AC176" s="116">
        <v>0</v>
      </c>
      <c r="AD176" s="116">
        <v>0</v>
      </c>
      <c r="AE176" s="116">
        <v>0</v>
      </c>
      <c r="AF176" s="116">
        <v>0</v>
      </c>
      <c r="AG176" s="116">
        <v>0</v>
      </c>
      <c r="AH176" s="116">
        <v>0</v>
      </c>
      <c r="AI176" s="116">
        <v>0</v>
      </c>
      <c r="AJ176" s="116">
        <v>2661465.14</v>
      </c>
      <c r="AK176" s="371"/>
      <c r="AL176" s="371"/>
      <c r="AM176" s="371"/>
      <c r="AN176" s="371"/>
      <c r="AO176" s="371"/>
      <c r="AP176" s="114" t="s">
        <v>45</v>
      </c>
      <c r="AQ176" s="371" t="s">
        <v>1572</v>
      </c>
      <c r="AR176" s="382" t="s">
        <v>50</v>
      </c>
      <c r="AV176" s="88"/>
      <c r="AW176" s="88"/>
    </row>
    <row r="177" spans="1:49" ht="30" customHeight="1" x14ac:dyDescent="0.25">
      <c r="A177" s="298" t="s">
        <v>1587</v>
      </c>
      <c r="B177" s="158" t="s">
        <v>1413</v>
      </c>
      <c r="C177" s="372" t="s">
        <v>43</v>
      </c>
      <c r="D177" s="372" t="s">
        <v>1193</v>
      </c>
      <c r="E177" s="373" t="s">
        <v>1585</v>
      </c>
      <c r="F177" s="374" t="s">
        <v>428</v>
      </c>
      <c r="G177" s="374">
        <v>60</v>
      </c>
      <c r="H177" s="113" t="s">
        <v>47</v>
      </c>
      <c r="I177" s="123">
        <v>2023</v>
      </c>
      <c r="J177" s="123">
        <v>2023</v>
      </c>
      <c r="K177" s="366" t="s">
        <v>47</v>
      </c>
      <c r="L177" s="374" t="s">
        <v>47</v>
      </c>
      <c r="M177" s="384" t="s">
        <v>1586</v>
      </c>
      <c r="N177" s="208" t="s">
        <v>45</v>
      </c>
      <c r="O177" s="77" t="s">
        <v>48</v>
      </c>
      <c r="P177" s="83" t="s">
        <v>56</v>
      </c>
      <c r="Q177" s="208">
        <v>33194100</v>
      </c>
      <c r="R177" s="208">
        <v>1</v>
      </c>
      <c r="S177" s="208" t="s">
        <v>47</v>
      </c>
      <c r="T177" s="208" t="s">
        <v>47</v>
      </c>
      <c r="U177" s="370">
        <v>153806.13</v>
      </c>
      <c r="V177" s="370">
        <v>307612.26</v>
      </c>
      <c r="W177" s="370">
        <f>X177-V177-U177</f>
        <v>2073898.4699999997</v>
      </c>
      <c r="X177" s="370">
        <v>2535316.86</v>
      </c>
      <c r="Y177" s="367" t="s">
        <v>47</v>
      </c>
      <c r="Z177" s="368" t="s">
        <v>47</v>
      </c>
      <c r="AA177" s="368" t="s">
        <v>47</v>
      </c>
      <c r="AB177" s="375" t="s">
        <v>47</v>
      </c>
      <c r="AC177" s="116">
        <v>19414.205018011489</v>
      </c>
      <c r="AD177" s="116">
        <v>17928.248353179042</v>
      </c>
      <c r="AE177" s="116">
        <v>34265.143924779375</v>
      </c>
      <c r="AF177" s="116">
        <v>4025.9364154163613</v>
      </c>
      <c r="AG177" s="116">
        <v>15155.518051610199</v>
      </c>
      <c r="AH177" s="116">
        <v>8777.4764320387367</v>
      </c>
      <c r="AI177" s="116">
        <v>11677.786516169585</v>
      </c>
      <c r="AJ177" s="116">
        <v>42561.81528879542</v>
      </c>
      <c r="AK177" s="116">
        <v>0</v>
      </c>
      <c r="AL177" s="116">
        <v>0</v>
      </c>
      <c r="AM177" s="116">
        <v>0</v>
      </c>
      <c r="AN177" s="116">
        <v>0</v>
      </c>
      <c r="AO177" s="116">
        <v>0</v>
      </c>
      <c r="AP177" s="374" t="s">
        <v>45</v>
      </c>
      <c r="AQ177" s="376"/>
      <c r="AR177" s="374" t="s">
        <v>50</v>
      </c>
      <c r="AV177" s="88"/>
      <c r="AW177" s="88"/>
    </row>
    <row r="178" spans="1:49" ht="91.5" customHeight="1" x14ac:dyDescent="0.25">
      <c r="A178" s="298" t="s">
        <v>1604</v>
      </c>
      <c r="B178" s="158" t="s">
        <v>1413</v>
      </c>
      <c r="C178" s="372" t="s">
        <v>43</v>
      </c>
      <c r="D178" s="120" t="s">
        <v>1173</v>
      </c>
      <c r="E178" s="147" t="s">
        <v>1606</v>
      </c>
      <c r="F178" s="113" t="s">
        <v>1607</v>
      </c>
      <c r="G178" s="121">
        <v>12</v>
      </c>
      <c r="H178" s="113" t="s">
        <v>47</v>
      </c>
      <c r="I178" s="123">
        <v>2023</v>
      </c>
      <c r="J178" s="113">
        <v>2023</v>
      </c>
      <c r="K178" s="113"/>
      <c r="L178" s="115" t="s">
        <v>47</v>
      </c>
      <c r="M178" s="113"/>
      <c r="N178" s="113" t="s">
        <v>47</v>
      </c>
      <c r="O178" s="77" t="s">
        <v>48</v>
      </c>
      <c r="P178" s="167" t="s">
        <v>56</v>
      </c>
      <c r="Q178" s="167" t="s">
        <v>1605</v>
      </c>
      <c r="R178" s="228">
        <v>1</v>
      </c>
      <c r="S178" s="208" t="s">
        <v>47</v>
      </c>
      <c r="T178" s="208" t="s">
        <v>47</v>
      </c>
      <c r="U178" s="370">
        <v>16600000</v>
      </c>
      <c r="V178" s="370">
        <v>18600000</v>
      </c>
      <c r="W178" s="370"/>
      <c r="X178" s="370">
        <f>+V178+U178</f>
        <v>35200000</v>
      </c>
      <c r="Y178" s="370"/>
      <c r="Z178" s="370"/>
      <c r="AA178" s="377">
        <v>226120</v>
      </c>
      <c r="AB178" s="110" t="s">
        <v>58</v>
      </c>
      <c r="AC178" s="370">
        <v>4050000</v>
      </c>
      <c r="AD178" s="370">
        <v>5850000</v>
      </c>
      <c r="AE178" s="370">
        <v>4500000</v>
      </c>
      <c r="AF178" s="370">
        <v>1500000</v>
      </c>
      <c r="AG178" s="370">
        <v>4000000</v>
      </c>
      <c r="AH178" s="370">
        <v>1800000</v>
      </c>
      <c r="AI178" s="370">
        <v>4300000</v>
      </c>
      <c r="AJ178" s="370">
        <v>8500000</v>
      </c>
      <c r="AK178" s="370">
        <v>700000</v>
      </c>
      <c r="AL178" s="158"/>
      <c r="AM178" s="158"/>
      <c r="AN178" s="116"/>
      <c r="AO178" s="116"/>
      <c r="AP178" s="114" t="s">
        <v>45</v>
      </c>
      <c r="AQ178" s="100" t="s">
        <v>1608</v>
      </c>
      <c r="AR178" s="382" t="s">
        <v>50</v>
      </c>
      <c r="AS178" s="349"/>
      <c r="AV178" s="88"/>
      <c r="AW178" s="88"/>
    </row>
    <row r="179" spans="1:49" ht="76.5" x14ac:dyDescent="0.25">
      <c r="A179" s="298" t="s">
        <v>1627</v>
      </c>
      <c r="B179" s="158" t="s">
        <v>1413</v>
      </c>
      <c r="C179" s="120" t="s">
        <v>43</v>
      </c>
      <c r="D179" s="120" t="s">
        <v>1192</v>
      </c>
      <c r="E179" s="114" t="s">
        <v>1630</v>
      </c>
      <c r="F179" s="101" t="s">
        <v>1172</v>
      </c>
      <c r="G179" s="121">
        <v>3</v>
      </c>
      <c r="H179" s="113" t="s">
        <v>45</v>
      </c>
      <c r="I179" s="123">
        <v>2023</v>
      </c>
      <c r="J179" s="113">
        <v>2023</v>
      </c>
      <c r="K179" s="113" t="s">
        <v>46</v>
      </c>
      <c r="L179" s="115" t="s">
        <v>47</v>
      </c>
      <c r="M179" s="86" t="s">
        <v>46</v>
      </c>
      <c r="N179" s="113" t="s">
        <v>45</v>
      </c>
      <c r="O179" s="77" t="s">
        <v>48</v>
      </c>
      <c r="P179" s="77" t="s">
        <v>49</v>
      </c>
      <c r="Q179" s="116" t="s">
        <v>1158</v>
      </c>
      <c r="R179" s="48">
        <v>1</v>
      </c>
      <c r="S179" s="117" t="s">
        <v>45</v>
      </c>
      <c r="T179" s="117"/>
      <c r="U179" s="117">
        <v>1457908.6441666668</v>
      </c>
      <c r="V179" s="95">
        <v>2915817.2883333336</v>
      </c>
      <c r="W179" s="95"/>
      <c r="X179" s="95">
        <f>U179+V179</f>
        <v>4373725.9325000001</v>
      </c>
      <c r="Y179" s="119" t="s">
        <v>47</v>
      </c>
      <c r="Z179" s="119"/>
      <c r="AA179" s="119" t="s">
        <v>1159</v>
      </c>
      <c r="AB179" s="95"/>
      <c r="AC179" s="89">
        <v>673816.26</v>
      </c>
      <c r="AD179" s="89">
        <v>270448.90499999997</v>
      </c>
      <c r="AE179" s="89">
        <v>902170.82625000004</v>
      </c>
      <c r="AF179" s="89">
        <v>468415.53</v>
      </c>
      <c r="AG179" s="89">
        <v>597415.30499999993</v>
      </c>
      <c r="AH179" s="89">
        <v>151185.88500000001</v>
      </c>
      <c r="AI179" s="89">
        <v>487074.95625000005</v>
      </c>
      <c r="AJ179" s="89">
        <v>185882.60250000001</v>
      </c>
      <c r="AK179" s="89">
        <v>483772.15500000003</v>
      </c>
      <c r="AL179" s="89"/>
      <c r="AM179" s="89"/>
      <c r="AN179" s="89"/>
      <c r="AO179" s="89">
        <v>153543.50750000001</v>
      </c>
      <c r="AP179" s="114" t="s">
        <v>45</v>
      </c>
      <c r="AQ179" s="113"/>
      <c r="AR179" s="77" t="s">
        <v>50</v>
      </c>
      <c r="AV179" s="88"/>
      <c r="AW179" s="88"/>
    </row>
    <row r="180" spans="1:49" x14ac:dyDescent="0.25">
      <c r="A180" s="88"/>
      <c r="AV180" s="88"/>
      <c r="AW180" s="88"/>
    </row>
    <row r="181" spans="1:49" x14ac:dyDescent="0.25">
      <c r="A181" s="88"/>
      <c r="AV181" s="88"/>
      <c r="AW181" s="88"/>
    </row>
    <row r="182" spans="1:49" x14ac:dyDescent="0.25">
      <c r="A182" s="88"/>
      <c r="AV182" s="88"/>
      <c r="AW182" s="88"/>
    </row>
    <row r="183" spans="1:49" x14ac:dyDescent="0.25">
      <c r="A183" s="88"/>
      <c r="AB183" s="378"/>
      <c r="AC183" s="378"/>
      <c r="AD183" s="379"/>
      <c r="AE183" s="356"/>
      <c r="AF183" s="356"/>
      <c r="AV183" s="88"/>
      <c r="AW183" s="88"/>
    </row>
    <row r="184" spans="1:49" x14ac:dyDescent="0.25">
      <c r="A184" s="88"/>
      <c r="AB184" s="378"/>
      <c r="AC184" s="378"/>
      <c r="AD184" s="380"/>
      <c r="AE184" s="356"/>
      <c r="AF184" s="356"/>
      <c r="AV184" s="88"/>
      <c r="AW184" s="88"/>
    </row>
    <row r="185" spans="1:49" x14ac:dyDescent="0.25">
      <c r="A185" s="88"/>
      <c r="AB185" s="381"/>
      <c r="AC185" s="381"/>
      <c r="AD185" s="381"/>
      <c r="AE185" s="356"/>
      <c r="AF185" s="356"/>
      <c r="AV185" s="88"/>
      <c r="AW185" s="88"/>
    </row>
    <row r="186" spans="1:49" x14ac:dyDescent="0.25">
      <c r="A186" s="88"/>
      <c r="AB186" s="381"/>
      <c r="AC186" s="381"/>
      <c r="AD186" s="381"/>
      <c r="AE186" s="356"/>
      <c r="AF186" s="356"/>
      <c r="AV186" s="88"/>
      <c r="AW186" s="88"/>
    </row>
    <row r="187" spans="1:49" x14ac:dyDescent="0.25">
      <c r="A187" s="88"/>
      <c r="AB187" s="356"/>
      <c r="AC187" s="356"/>
      <c r="AD187" s="356"/>
      <c r="AE187" s="356"/>
      <c r="AF187" s="356"/>
      <c r="AV187" s="88"/>
      <c r="AW187" s="88"/>
    </row>
    <row r="188" spans="1:49" x14ac:dyDescent="0.25">
      <c r="A188" s="88"/>
      <c r="AV188" s="88"/>
      <c r="AW188" s="88"/>
    </row>
    <row r="189" spans="1:49" x14ac:dyDescent="0.25">
      <c r="A189" s="88"/>
      <c r="AV189" s="88"/>
      <c r="AW189" s="88"/>
    </row>
    <row r="190" spans="1:49" x14ac:dyDescent="0.25">
      <c r="A190" s="88"/>
      <c r="AV190" s="88"/>
      <c r="AW190" s="88"/>
    </row>
    <row r="191" spans="1:49" x14ac:dyDescent="0.25">
      <c r="A191" s="88"/>
      <c r="AV191" s="88"/>
      <c r="AW191" s="88"/>
    </row>
    <row r="192" spans="1:49" x14ac:dyDescent="0.25">
      <c r="A192" s="88"/>
      <c r="AV192" s="88"/>
      <c r="AW192" s="88"/>
    </row>
    <row r="193" spans="1:49" x14ac:dyDescent="0.25">
      <c r="A193" s="88"/>
      <c r="AL193" s="357"/>
      <c r="AV193" s="88"/>
      <c r="AW193" s="88"/>
    </row>
    <row r="194" spans="1:49" x14ac:dyDescent="0.25">
      <c r="A194" s="88"/>
      <c r="Z194" s="424" t="s">
        <v>1577</v>
      </c>
      <c r="AA194" s="424"/>
      <c r="AB194" s="424"/>
      <c r="AC194" s="424"/>
      <c r="AD194" s="424"/>
      <c r="AV194" s="88"/>
      <c r="AW194" s="88"/>
    </row>
    <row r="195" spans="1:49" x14ac:dyDescent="0.25">
      <c r="A195" s="88"/>
      <c r="Z195" s="424"/>
      <c r="AA195" s="424"/>
      <c r="AB195" s="424"/>
      <c r="AC195" s="424"/>
      <c r="AD195" s="424"/>
      <c r="AV195" s="88"/>
      <c r="AW195" s="88"/>
    </row>
    <row r="196" spans="1:49" x14ac:dyDescent="0.25">
      <c r="A196" s="88"/>
      <c r="Z196" s="418" t="s">
        <v>1407</v>
      </c>
      <c r="AA196" s="419"/>
      <c r="AB196" s="419"/>
      <c r="AC196" s="419"/>
      <c r="AD196" s="420"/>
      <c r="AV196" s="88"/>
      <c r="AW196" s="88"/>
    </row>
    <row r="197" spans="1:49" ht="15.75" thickBot="1" x14ac:dyDescent="0.3">
      <c r="A197" s="88"/>
      <c r="Z197" s="421" t="s">
        <v>1408</v>
      </c>
      <c r="AA197" s="422"/>
      <c r="AB197" s="422"/>
      <c r="AC197" s="422"/>
      <c r="AD197" s="423"/>
      <c r="AV197" s="88"/>
      <c r="AW197" s="88"/>
    </row>
    <row r="198" spans="1:49" x14ac:dyDescent="0.25">
      <c r="A198" s="88"/>
      <c r="AV198" s="88"/>
      <c r="AW198" s="88"/>
    </row>
    <row r="199" spans="1:49" x14ac:dyDescent="0.25">
      <c r="A199" s="88"/>
      <c r="AV199" s="88"/>
      <c r="AW199" s="88"/>
    </row>
    <row r="200" spans="1:49" x14ac:dyDescent="0.25">
      <c r="A200" s="88"/>
      <c r="AV200" s="88"/>
      <c r="AW200" s="88"/>
    </row>
    <row r="201" spans="1:49" x14ac:dyDescent="0.25">
      <c r="A201" s="88"/>
      <c r="AV201" s="88"/>
      <c r="AW201" s="88"/>
    </row>
    <row r="202" spans="1:49" x14ac:dyDescent="0.25">
      <c r="A202" s="88"/>
      <c r="AV202" s="88"/>
      <c r="AW202" s="88"/>
    </row>
    <row r="203" spans="1:49" x14ac:dyDescent="0.25">
      <c r="A203" s="88"/>
      <c r="AV203" s="88"/>
      <c r="AW203" s="88"/>
    </row>
    <row r="204" spans="1:49" x14ac:dyDescent="0.25">
      <c r="A204" s="88"/>
      <c r="AV204" s="88"/>
      <c r="AW204" s="88"/>
    </row>
    <row r="205" spans="1:49" x14ac:dyDescent="0.25">
      <c r="A205" s="88"/>
      <c r="AV205" s="88"/>
      <c r="AW205" s="88"/>
    </row>
    <row r="206" spans="1:49" x14ac:dyDescent="0.25">
      <c r="A206" s="88"/>
      <c r="AV206" s="88"/>
      <c r="AW206" s="88"/>
    </row>
    <row r="207" spans="1:49" x14ac:dyDescent="0.25">
      <c r="A207" s="88"/>
      <c r="AV207" s="88"/>
      <c r="AW207" s="88"/>
    </row>
    <row r="208" spans="1:49" x14ac:dyDescent="0.25">
      <c r="A208" s="88"/>
      <c r="AV208" s="88"/>
      <c r="AW208" s="88"/>
    </row>
    <row r="209" spans="1:49" x14ac:dyDescent="0.25">
      <c r="A209" s="88"/>
      <c r="AV209" s="88"/>
      <c r="AW209" s="88"/>
    </row>
    <row r="210" spans="1:49" x14ac:dyDescent="0.25">
      <c r="A210" s="88"/>
      <c r="AV210" s="88"/>
      <c r="AW210" s="88"/>
    </row>
    <row r="211" spans="1:49" x14ac:dyDescent="0.25">
      <c r="A211" s="88"/>
      <c r="AV211" s="88"/>
      <c r="AW211" s="88"/>
    </row>
    <row r="212" spans="1:49" x14ac:dyDescent="0.25">
      <c r="A212" s="88"/>
      <c r="AV212" s="88"/>
      <c r="AW212" s="88"/>
    </row>
    <row r="213" spans="1:49" x14ac:dyDescent="0.25">
      <c r="A213" s="88"/>
      <c r="AV213" s="88"/>
      <c r="AW213" s="88"/>
    </row>
    <row r="214" spans="1:49" x14ac:dyDescent="0.25">
      <c r="A214" s="88"/>
      <c r="AV214" s="88"/>
      <c r="AW214" s="88"/>
    </row>
    <row r="215" spans="1:49" x14ac:dyDescent="0.25">
      <c r="A215" s="88"/>
      <c r="AV215" s="88"/>
      <c r="AW215" s="88"/>
    </row>
    <row r="216" spans="1:49" x14ac:dyDescent="0.25">
      <c r="A216" s="88"/>
      <c r="AV216" s="88"/>
      <c r="AW216" s="88"/>
    </row>
    <row r="217" spans="1:49" x14ac:dyDescent="0.25">
      <c r="A217" s="88"/>
      <c r="AV217" s="88"/>
      <c r="AW217" s="88"/>
    </row>
    <row r="218" spans="1:49" x14ac:dyDescent="0.25">
      <c r="A218" s="88"/>
      <c r="AV218" s="88"/>
      <c r="AW218" s="88"/>
    </row>
    <row r="219" spans="1:49" x14ac:dyDescent="0.25">
      <c r="A219" s="88"/>
      <c r="AV219" s="88"/>
      <c r="AW219" s="88"/>
    </row>
    <row r="220" spans="1:49" x14ac:dyDescent="0.25">
      <c r="A220" s="88"/>
      <c r="AV220" s="88"/>
      <c r="AW220" s="88"/>
    </row>
    <row r="221" spans="1:49" x14ac:dyDescent="0.25">
      <c r="A221" s="88"/>
      <c r="AV221" s="88"/>
      <c r="AW221" s="88"/>
    </row>
    <row r="222" spans="1:49" x14ac:dyDescent="0.25">
      <c r="A222" s="88"/>
      <c r="AV222" s="88"/>
      <c r="AW222" s="88"/>
    </row>
    <row r="223" spans="1:49" x14ac:dyDescent="0.25">
      <c r="A223" s="88"/>
      <c r="AV223" s="88"/>
      <c r="AW223" s="88"/>
    </row>
    <row r="224" spans="1:49" x14ac:dyDescent="0.25">
      <c r="A224" s="88"/>
      <c r="AV224" s="88"/>
      <c r="AW224" s="88"/>
    </row>
    <row r="225" spans="1:49" x14ac:dyDescent="0.25">
      <c r="A225" s="88"/>
      <c r="AV225" s="88"/>
      <c r="AW225" s="88"/>
    </row>
    <row r="226" spans="1:49" x14ac:dyDescent="0.25">
      <c r="A226" s="88"/>
      <c r="AV226" s="88"/>
      <c r="AW226" s="88"/>
    </row>
    <row r="227" spans="1:49" x14ac:dyDescent="0.25">
      <c r="A227" s="88"/>
      <c r="AV227" s="88"/>
      <c r="AW227" s="88"/>
    </row>
    <row r="228" spans="1:49" x14ac:dyDescent="0.25">
      <c r="A228" s="88"/>
      <c r="AV228" s="88"/>
      <c r="AW228" s="88"/>
    </row>
    <row r="229" spans="1:49" x14ac:dyDescent="0.25">
      <c r="A229" s="88"/>
      <c r="AV229" s="88"/>
      <c r="AW229" s="88"/>
    </row>
    <row r="230" spans="1:49" x14ac:dyDescent="0.25">
      <c r="A230" s="88"/>
      <c r="AV230" s="88"/>
      <c r="AW230" s="88"/>
    </row>
    <row r="231" spans="1:49" x14ac:dyDescent="0.25">
      <c r="A231" s="88"/>
      <c r="AV231" s="88"/>
      <c r="AW231" s="88"/>
    </row>
    <row r="232" spans="1:49" x14ac:dyDescent="0.25">
      <c r="A232" s="88"/>
      <c r="AV232" s="88"/>
      <c r="AW232" s="88"/>
    </row>
    <row r="233" spans="1:49" x14ac:dyDescent="0.25">
      <c r="A233" s="88"/>
      <c r="AV233" s="88"/>
      <c r="AW233" s="88"/>
    </row>
    <row r="234" spans="1:49" x14ac:dyDescent="0.25">
      <c r="A234" s="88"/>
      <c r="AV234" s="88"/>
      <c r="AW234" s="88"/>
    </row>
    <row r="235" spans="1:49" x14ac:dyDescent="0.25">
      <c r="A235" s="88"/>
      <c r="AV235" s="88"/>
      <c r="AW235" s="88"/>
    </row>
    <row r="236" spans="1:49" x14ac:dyDescent="0.25">
      <c r="A236" s="88"/>
      <c r="AV236" s="88"/>
      <c r="AW236" s="88"/>
    </row>
    <row r="237" spans="1:49" x14ac:dyDescent="0.25">
      <c r="A237" s="88"/>
      <c r="AV237" s="88"/>
      <c r="AW237" s="88"/>
    </row>
    <row r="238" spans="1:49" x14ac:dyDescent="0.25">
      <c r="A238" s="88"/>
      <c r="AV238" s="88"/>
      <c r="AW238" s="88"/>
    </row>
    <row r="239" spans="1:49" x14ac:dyDescent="0.25">
      <c r="A239" s="88"/>
      <c r="AV239" s="88"/>
      <c r="AW239" s="88"/>
    </row>
    <row r="240" spans="1:49" x14ac:dyDescent="0.25">
      <c r="A240" s="88"/>
      <c r="AV240" s="88"/>
      <c r="AW240" s="88"/>
    </row>
    <row r="241" spans="1:49" x14ac:dyDescent="0.25">
      <c r="A241" s="88"/>
      <c r="AV241" s="88"/>
      <c r="AW241" s="88"/>
    </row>
    <row r="242" spans="1:49" x14ac:dyDescent="0.25">
      <c r="A242" s="88"/>
      <c r="AV242" s="88"/>
      <c r="AW242" s="88"/>
    </row>
    <row r="243" spans="1:49" x14ac:dyDescent="0.25">
      <c r="A243" s="88"/>
      <c r="AV243" s="88"/>
      <c r="AW243" s="88"/>
    </row>
    <row r="244" spans="1:49" x14ac:dyDescent="0.25">
      <c r="A244" s="88"/>
      <c r="AV244" s="88"/>
      <c r="AW244" s="88"/>
    </row>
    <row r="245" spans="1:49" x14ac:dyDescent="0.25">
      <c r="A245" s="88"/>
      <c r="AV245" s="88"/>
      <c r="AW245" s="88"/>
    </row>
    <row r="246" spans="1:49" x14ac:dyDescent="0.25">
      <c r="A246" s="88"/>
      <c r="AV246" s="88"/>
      <c r="AW246" s="88"/>
    </row>
    <row r="247" spans="1:49" x14ac:dyDescent="0.25">
      <c r="A247" s="88"/>
      <c r="AV247" s="88"/>
      <c r="AW247" s="88"/>
    </row>
    <row r="248" spans="1:49" x14ac:dyDescent="0.25">
      <c r="A248" s="88"/>
      <c r="AV248" s="88"/>
      <c r="AW248" s="88"/>
    </row>
    <row r="249" spans="1:49" x14ac:dyDescent="0.25">
      <c r="A249" s="88"/>
      <c r="AV249" s="88"/>
      <c r="AW249" s="88"/>
    </row>
    <row r="250" spans="1:49" x14ac:dyDescent="0.25">
      <c r="A250" s="88"/>
      <c r="AV250" s="88"/>
      <c r="AW250" s="88"/>
    </row>
    <row r="251" spans="1:49" x14ac:dyDescent="0.25">
      <c r="A251" s="88"/>
      <c r="AV251" s="88"/>
      <c r="AW251" s="88"/>
    </row>
    <row r="252" spans="1:49" x14ac:dyDescent="0.25">
      <c r="A252" s="88"/>
      <c r="AV252" s="88"/>
      <c r="AW252" s="88"/>
    </row>
    <row r="253" spans="1:49" x14ac:dyDescent="0.25">
      <c r="A253" s="88"/>
      <c r="AV253" s="88"/>
      <c r="AW253" s="88"/>
    </row>
    <row r="254" spans="1:49" x14ac:dyDescent="0.25">
      <c r="A254" s="88"/>
      <c r="AV254" s="88"/>
      <c r="AW254" s="88"/>
    </row>
    <row r="255" spans="1:49" x14ac:dyDescent="0.25">
      <c r="A255" s="88"/>
      <c r="AV255" s="88"/>
      <c r="AW255" s="88"/>
    </row>
    <row r="256" spans="1:49" x14ac:dyDescent="0.25">
      <c r="A256" s="88"/>
      <c r="AV256" s="88"/>
      <c r="AW256" s="88"/>
    </row>
    <row r="257" spans="1:49" x14ac:dyDescent="0.25">
      <c r="A257" s="88"/>
      <c r="AV257" s="88"/>
      <c r="AW257" s="88"/>
    </row>
    <row r="258" spans="1:49" x14ac:dyDescent="0.25">
      <c r="A258" s="88"/>
      <c r="AV258" s="88"/>
      <c r="AW258" s="88"/>
    </row>
    <row r="259" spans="1:49" x14ac:dyDescent="0.25">
      <c r="A259" s="88"/>
      <c r="AV259" s="88"/>
      <c r="AW259" s="88"/>
    </row>
    <row r="260" spans="1:49" x14ac:dyDescent="0.25">
      <c r="A260" s="88"/>
      <c r="AV260" s="88"/>
      <c r="AW260" s="88"/>
    </row>
    <row r="261" spans="1:49" x14ac:dyDescent="0.25">
      <c r="A261" s="88"/>
      <c r="AV261" s="88"/>
      <c r="AW261" s="88"/>
    </row>
    <row r="262" spans="1:49" x14ac:dyDescent="0.25">
      <c r="A262" s="88"/>
      <c r="AV262" s="88"/>
      <c r="AW262" s="88"/>
    </row>
    <row r="263" spans="1:49" x14ac:dyDescent="0.25">
      <c r="A263" s="88"/>
      <c r="AV263" s="88"/>
      <c r="AW263" s="88"/>
    </row>
    <row r="264" spans="1:49" x14ac:dyDescent="0.25">
      <c r="A264" s="88"/>
      <c r="AV264" s="88"/>
      <c r="AW264" s="88"/>
    </row>
    <row r="265" spans="1:49" x14ac:dyDescent="0.25">
      <c r="A265" s="88"/>
      <c r="AV265" s="88"/>
      <c r="AW265" s="88"/>
    </row>
    <row r="266" spans="1:49" x14ac:dyDescent="0.25">
      <c r="A266" s="88"/>
      <c r="AV266" s="88"/>
      <c r="AW266" s="88"/>
    </row>
    <row r="267" spans="1:49" x14ac:dyDescent="0.25">
      <c r="A267" s="88"/>
      <c r="AV267" s="88"/>
      <c r="AW267" s="88"/>
    </row>
    <row r="268" spans="1:49" x14ac:dyDescent="0.25">
      <c r="A268" s="88"/>
      <c r="AV268" s="88"/>
      <c r="AW268" s="88"/>
    </row>
    <row r="269" spans="1:49" x14ac:dyDescent="0.25">
      <c r="A269" s="88"/>
      <c r="AV269" s="88"/>
      <c r="AW269" s="88"/>
    </row>
    <row r="270" spans="1:49" x14ac:dyDescent="0.25">
      <c r="A270" s="88"/>
      <c r="AV270" s="88"/>
      <c r="AW270" s="88"/>
    </row>
    <row r="271" spans="1:49" x14ac:dyDescent="0.25">
      <c r="A271" s="88"/>
      <c r="AV271" s="88"/>
      <c r="AW271" s="88"/>
    </row>
    <row r="272" spans="1:49" x14ac:dyDescent="0.25">
      <c r="A272" s="88"/>
      <c r="AV272" s="88"/>
      <c r="AW272" s="88"/>
    </row>
    <row r="273" spans="1:49" x14ac:dyDescent="0.25">
      <c r="A273" s="88"/>
      <c r="AV273" s="88"/>
      <c r="AW273" s="88"/>
    </row>
    <row r="274" spans="1:49" x14ac:dyDescent="0.25">
      <c r="A274" s="88"/>
      <c r="AV274" s="88"/>
      <c r="AW274" s="88"/>
    </row>
    <row r="275" spans="1:49" x14ac:dyDescent="0.25">
      <c r="A275" s="88"/>
      <c r="AV275" s="88"/>
      <c r="AW275" s="88"/>
    </row>
    <row r="276" spans="1:49" x14ac:dyDescent="0.25">
      <c r="A276" s="88"/>
      <c r="AV276" s="88"/>
      <c r="AW276" s="88"/>
    </row>
    <row r="277" spans="1:49" x14ac:dyDescent="0.25">
      <c r="A277" s="88"/>
      <c r="AV277" s="88"/>
      <c r="AW277" s="88"/>
    </row>
    <row r="278" spans="1:49" x14ac:dyDescent="0.25">
      <c r="A278" s="88"/>
      <c r="AV278" s="88"/>
      <c r="AW278" s="88"/>
    </row>
    <row r="279" spans="1:49" x14ac:dyDescent="0.25">
      <c r="A279" s="88"/>
      <c r="AV279" s="88"/>
      <c r="AW279" s="88"/>
    </row>
    <row r="280" spans="1:49" x14ac:dyDescent="0.25">
      <c r="A280" s="88"/>
      <c r="AV280" s="88"/>
      <c r="AW280" s="88"/>
    </row>
    <row r="281" spans="1:49" x14ac:dyDescent="0.25">
      <c r="A281" s="88"/>
      <c r="AV281" s="88"/>
      <c r="AW281" s="88"/>
    </row>
    <row r="282" spans="1:49" x14ac:dyDescent="0.25">
      <c r="A282" s="88"/>
      <c r="AV282" s="88"/>
      <c r="AW282" s="88"/>
    </row>
    <row r="283" spans="1:49" x14ac:dyDescent="0.25">
      <c r="A283" s="88"/>
      <c r="AV283" s="88"/>
      <c r="AW283" s="88"/>
    </row>
    <row r="284" spans="1:49" x14ac:dyDescent="0.25">
      <c r="A284" s="88"/>
      <c r="AV284" s="88"/>
      <c r="AW284" s="88"/>
    </row>
    <row r="285" spans="1:49" x14ac:dyDescent="0.25">
      <c r="A285" s="88"/>
      <c r="AV285" s="88"/>
      <c r="AW285" s="88"/>
    </row>
    <row r="286" spans="1:49" x14ac:dyDescent="0.25">
      <c r="A286" s="88"/>
      <c r="AV286" s="88"/>
      <c r="AW286" s="88"/>
    </row>
    <row r="287" spans="1:49" x14ac:dyDescent="0.25">
      <c r="A287" s="88"/>
      <c r="AV287" s="88"/>
      <c r="AW287" s="88"/>
    </row>
    <row r="288" spans="1:49" x14ac:dyDescent="0.25">
      <c r="A288" s="88"/>
      <c r="AV288" s="88"/>
      <c r="AW288" s="88"/>
    </row>
    <row r="289" spans="1:49" x14ac:dyDescent="0.25">
      <c r="A289" s="88"/>
      <c r="AV289" s="88"/>
      <c r="AW289" s="88"/>
    </row>
    <row r="290" spans="1:49" x14ac:dyDescent="0.25">
      <c r="A290" s="88"/>
      <c r="AV290" s="88"/>
      <c r="AW290" s="88"/>
    </row>
    <row r="291" spans="1:49" x14ac:dyDescent="0.25">
      <c r="A291" s="88"/>
      <c r="AV291" s="88"/>
      <c r="AW291" s="88"/>
    </row>
    <row r="292" spans="1:49" x14ac:dyDescent="0.25">
      <c r="A292" s="88"/>
      <c r="AV292" s="88"/>
      <c r="AW292" s="88"/>
    </row>
    <row r="293" spans="1:49" x14ac:dyDescent="0.25">
      <c r="A293" s="88"/>
      <c r="AV293" s="88"/>
      <c r="AW293" s="88"/>
    </row>
    <row r="294" spans="1:49" x14ac:dyDescent="0.25">
      <c r="A294" s="88"/>
      <c r="AV294" s="88"/>
      <c r="AW294" s="88"/>
    </row>
    <row r="295" spans="1:49" x14ac:dyDescent="0.25">
      <c r="A295" s="88"/>
      <c r="AV295" s="88"/>
      <c r="AW295" s="88"/>
    </row>
    <row r="296" spans="1:49" x14ac:dyDescent="0.25">
      <c r="A296" s="88"/>
      <c r="AV296" s="88"/>
      <c r="AW296" s="88"/>
    </row>
    <row r="297" spans="1:49" x14ac:dyDescent="0.25">
      <c r="A297" s="88"/>
      <c r="AV297" s="88"/>
      <c r="AW297" s="88"/>
    </row>
    <row r="298" spans="1:49" x14ac:dyDescent="0.25">
      <c r="A298" s="88"/>
      <c r="AV298" s="88"/>
      <c r="AW298" s="88"/>
    </row>
    <row r="299" spans="1:49" x14ac:dyDescent="0.25">
      <c r="A299" s="88"/>
      <c r="AV299" s="88"/>
      <c r="AW299" s="88"/>
    </row>
    <row r="300" spans="1:49" x14ac:dyDescent="0.25">
      <c r="A300" s="88"/>
      <c r="AV300" s="88"/>
      <c r="AW300" s="88"/>
    </row>
    <row r="301" spans="1:49" x14ac:dyDescent="0.25">
      <c r="A301" s="88"/>
      <c r="AV301" s="88"/>
      <c r="AW301" s="88"/>
    </row>
    <row r="302" spans="1:49" x14ac:dyDescent="0.25">
      <c r="A302" s="88"/>
      <c r="AV302" s="88"/>
      <c r="AW302" s="88"/>
    </row>
    <row r="303" spans="1:49" x14ac:dyDescent="0.25">
      <c r="A303" s="88"/>
    </row>
    <row r="304" spans="1:49" x14ac:dyDescent="0.25">
      <c r="A304" s="88"/>
    </row>
    <row r="305" spans="1:1" x14ac:dyDescent="0.25">
      <c r="A305" s="88"/>
    </row>
    <row r="306" spans="1:1" x14ac:dyDescent="0.25">
      <c r="A306" s="88"/>
    </row>
    <row r="307" spans="1:1" x14ac:dyDescent="0.25">
      <c r="A307" s="88"/>
    </row>
    <row r="308" spans="1:1" x14ac:dyDescent="0.25">
      <c r="A308" s="88"/>
    </row>
    <row r="309" spans="1:1" x14ac:dyDescent="0.25">
      <c r="A309" s="88"/>
    </row>
    <row r="310" spans="1:1" x14ac:dyDescent="0.25">
      <c r="A310" s="88"/>
    </row>
    <row r="311" spans="1:1" x14ac:dyDescent="0.25">
      <c r="A311" s="88"/>
    </row>
    <row r="312" spans="1:1" x14ac:dyDescent="0.25">
      <c r="A312" s="88"/>
    </row>
    <row r="313" spans="1:1" x14ac:dyDescent="0.25">
      <c r="A313" s="88"/>
    </row>
    <row r="314" spans="1:1" x14ac:dyDescent="0.25">
      <c r="A314" s="88"/>
    </row>
    <row r="315" spans="1:1" x14ac:dyDescent="0.25">
      <c r="A315" s="88"/>
    </row>
    <row r="316" spans="1:1" x14ac:dyDescent="0.25">
      <c r="A316" s="88"/>
    </row>
    <row r="317" spans="1:1" x14ac:dyDescent="0.25">
      <c r="A317" s="88"/>
    </row>
    <row r="318" spans="1:1" x14ac:dyDescent="0.25">
      <c r="A318" s="88"/>
    </row>
    <row r="319" spans="1:1" x14ac:dyDescent="0.25">
      <c r="A319" s="88"/>
    </row>
    <row r="320" spans="1:1" x14ac:dyDescent="0.25">
      <c r="A320" s="88"/>
    </row>
    <row r="321" spans="1:1" x14ac:dyDescent="0.25">
      <c r="A321" s="88"/>
    </row>
    <row r="322" spans="1:1" x14ac:dyDescent="0.25">
      <c r="A322" s="88"/>
    </row>
    <row r="323" spans="1:1" x14ac:dyDescent="0.25">
      <c r="A323" s="88"/>
    </row>
    <row r="324" spans="1:1" x14ac:dyDescent="0.25">
      <c r="A324" s="88"/>
    </row>
    <row r="325" spans="1:1" x14ac:dyDescent="0.25">
      <c r="A325" s="88"/>
    </row>
    <row r="326" spans="1:1" x14ac:dyDescent="0.25">
      <c r="A326" s="88"/>
    </row>
    <row r="327" spans="1:1" x14ac:dyDescent="0.25">
      <c r="A327" s="88"/>
    </row>
    <row r="328" spans="1:1" x14ac:dyDescent="0.25">
      <c r="A328" s="88"/>
    </row>
    <row r="329" spans="1:1" x14ac:dyDescent="0.25">
      <c r="A329" s="88"/>
    </row>
    <row r="330" spans="1:1" x14ac:dyDescent="0.25">
      <c r="A330" s="88"/>
    </row>
    <row r="331" spans="1:1" x14ac:dyDescent="0.25">
      <c r="A331" s="88"/>
    </row>
    <row r="332" spans="1:1" x14ac:dyDescent="0.25">
      <c r="A332" s="88"/>
    </row>
    <row r="333" spans="1:1" x14ac:dyDescent="0.25">
      <c r="A333" s="88"/>
    </row>
    <row r="334" spans="1:1" x14ac:dyDescent="0.25">
      <c r="A334" s="88"/>
    </row>
    <row r="335" spans="1:1" x14ac:dyDescent="0.25">
      <c r="A335" s="88"/>
    </row>
    <row r="336" spans="1:1" x14ac:dyDescent="0.25">
      <c r="A336" s="88"/>
    </row>
    <row r="337" spans="1:1" x14ac:dyDescent="0.25">
      <c r="A337" s="88"/>
    </row>
    <row r="338" spans="1:1" x14ac:dyDescent="0.25">
      <c r="A338" s="88"/>
    </row>
    <row r="339" spans="1:1" x14ac:dyDescent="0.25">
      <c r="A339" s="88"/>
    </row>
    <row r="340" spans="1:1" x14ac:dyDescent="0.25">
      <c r="A340" s="88"/>
    </row>
    <row r="341" spans="1:1" x14ac:dyDescent="0.25">
      <c r="A341" s="88"/>
    </row>
    <row r="342" spans="1:1" x14ac:dyDescent="0.25">
      <c r="A342" s="88"/>
    </row>
    <row r="343" spans="1:1" x14ac:dyDescent="0.25">
      <c r="A343" s="88"/>
    </row>
    <row r="344" spans="1:1" x14ac:dyDescent="0.25">
      <c r="A344" s="88"/>
    </row>
    <row r="345" spans="1:1" x14ac:dyDescent="0.25">
      <c r="A345" s="88"/>
    </row>
    <row r="346" spans="1:1" x14ac:dyDescent="0.25">
      <c r="A346" s="88"/>
    </row>
    <row r="347" spans="1:1" x14ac:dyDescent="0.25">
      <c r="A347" s="88"/>
    </row>
    <row r="348" spans="1:1" x14ac:dyDescent="0.25">
      <c r="A348" s="88"/>
    </row>
    <row r="349" spans="1:1" x14ac:dyDescent="0.25">
      <c r="A349" s="88"/>
    </row>
    <row r="350" spans="1:1" x14ac:dyDescent="0.25">
      <c r="A350" s="88"/>
    </row>
    <row r="351" spans="1:1" x14ac:dyDescent="0.25">
      <c r="A351" s="88"/>
    </row>
    <row r="352" spans="1:1" x14ac:dyDescent="0.25">
      <c r="A352" s="88"/>
    </row>
    <row r="353" spans="1:1" x14ac:dyDescent="0.25">
      <c r="A353" s="88"/>
    </row>
    <row r="354" spans="1:1" x14ac:dyDescent="0.25">
      <c r="A354" s="88"/>
    </row>
    <row r="355" spans="1:1" x14ac:dyDescent="0.25">
      <c r="A355" s="88"/>
    </row>
    <row r="356" spans="1:1" x14ac:dyDescent="0.25">
      <c r="A356" s="88"/>
    </row>
    <row r="357" spans="1:1" x14ac:dyDescent="0.25">
      <c r="A357" s="88"/>
    </row>
    <row r="358" spans="1:1" x14ac:dyDescent="0.25">
      <c r="A358" s="88"/>
    </row>
    <row r="359" spans="1:1" x14ac:dyDescent="0.25">
      <c r="A359" s="88"/>
    </row>
    <row r="360" spans="1:1" x14ac:dyDescent="0.25">
      <c r="A360" s="88"/>
    </row>
    <row r="361" spans="1:1" x14ac:dyDescent="0.25">
      <c r="A361" s="88"/>
    </row>
    <row r="362" spans="1:1" x14ac:dyDescent="0.25">
      <c r="A362" s="88"/>
    </row>
    <row r="363" spans="1:1" x14ac:dyDescent="0.25">
      <c r="A363" s="88"/>
    </row>
    <row r="364" spans="1:1" x14ac:dyDescent="0.25">
      <c r="A364" s="88"/>
    </row>
    <row r="365" spans="1:1" x14ac:dyDescent="0.25">
      <c r="A365" s="88"/>
    </row>
    <row r="366" spans="1:1" x14ac:dyDescent="0.25">
      <c r="A366" s="88"/>
    </row>
    <row r="367" spans="1:1" x14ac:dyDescent="0.25">
      <c r="A367" s="88"/>
    </row>
    <row r="368" spans="1:1" x14ac:dyDescent="0.25">
      <c r="A368" s="88"/>
    </row>
    <row r="369" spans="1:1" x14ac:dyDescent="0.25">
      <c r="A369" s="88"/>
    </row>
    <row r="370" spans="1:1" x14ac:dyDescent="0.25">
      <c r="A370" s="88"/>
    </row>
    <row r="371" spans="1:1" x14ac:dyDescent="0.25">
      <c r="A371" s="88"/>
    </row>
    <row r="372" spans="1:1" x14ac:dyDescent="0.25">
      <c r="A372" s="88"/>
    </row>
    <row r="373" spans="1:1" x14ac:dyDescent="0.25">
      <c r="A373" s="88"/>
    </row>
    <row r="374" spans="1:1" x14ac:dyDescent="0.25">
      <c r="A374" s="88"/>
    </row>
    <row r="375" spans="1:1" x14ac:dyDescent="0.25">
      <c r="A375" s="88"/>
    </row>
    <row r="376" spans="1:1" x14ac:dyDescent="0.25">
      <c r="A376" s="88"/>
    </row>
    <row r="377" spans="1:1" x14ac:dyDescent="0.25">
      <c r="A377" s="88"/>
    </row>
    <row r="378" spans="1:1" x14ac:dyDescent="0.25">
      <c r="A378" s="88"/>
    </row>
    <row r="379" spans="1:1" x14ac:dyDescent="0.25">
      <c r="A379" s="88"/>
    </row>
    <row r="380" spans="1:1" x14ac:dyDescent="0.25">
      <c r="A380" s="88"/>
    </row>
    <row r="381" spans="1:1" x14ac:dyDescent="0.25">
      <c r="A381" s="88"/>
    </row>
    <row r="382" spans="1:1" x14ac:dyDescent="0.25">
      <c r="A382" s="88"/>
    </row>
    <row r="383" spans="1:1" x14ac:dyDescent="0.25">
      <c r="A383" s="88"/>
    </row>
    <row r="384" spans="1:1" x14ac:dyDescent="0.25">
      <c r="A384" s="88"/>
    </row>
    <row r="385" spans="1:1" x14ac:dyDescent="0.25">
      <c r="A385" s="88"/>
    </row>
    <row r="386" spans="1:1" x14ac:dyDescent="0.25">
      <c r="A386" s="88"/>
    </row>
    <row r="387" spans="1:1" x14ac:dyDescent="0.25">
      <c r="A387" s="88"/>
    </row>
    <row r="388" spans="1:1" x14ac:dyDescent="0.25">
      <c r="A388" s="88"/>
    </row>
    <row r="389" spans="1:1" x14ac:dyDescent="0.25">
      <c r="A389" s="88"/>
    </row>
    <row r="390" spans="1:1" x14ac:dyDescent="0.25">
      <c r="A390" s="88"/>
    </row>
    <row r="391" spans="1:1" x14ac:dyDescent="0.25">
      <c r="A391" s="88"/>
    </row>
    <row r="392" spans="1:1" x14ac:dyDescent="0.25">
      <c r="A392" s="88"/>
    </row>
    <row r="393" spans="1:1" x14ac:dyDescent="0.25">
      <c r="A393" s="88"/>
    </row>
    <row r="394" spans="1:1" x14ac:dyDescent="0.25">
      <c r="A394" s="88"/>
    </row>
    <row r="395" spans="1:1" x14ac:dyDescent="0.25">
      <c r="A395" s="88"/>
    </row>
    <row r="396" spans="1:1" x14ac:dyDescent="0.25">
      <c r="A396" s="88"/>
    </row>
    <row r="397" spans="1:1" x14ac:dyDescent="0.25">
      <c r="A397" s="88"/>
    </row>
    <row r="398" spans="1:1" x14ac:dyDescent="0.25">
      <c r="A398" s="88"/>
    </row>
    <row r="399" spans="1:1" x14ac:dyDescent="0.25">
      <c r="A399" s="88"/>
    </row>
    <row r="400" spans="1:1" x14ac:dyDescent="0.25">
      <c r="A400" s="88"/>
    </row>
    <row r="401" spans="1:1" x14ac:dyDescent="0.25">
      <c r="A401" s="88"/>
    </row>
    <row r="402" spans="1:1" x14ac:dyDescent="0.25">
      <c r="A402" s="88"/>
    </row>
    <row r="403" spans="1:1" x14ac:dyDescent="0.25">
      <c r="A403" s="88"/>
    </row>
    <row r="404" spans="1:1" x14ac:dyDescent="0.25">
      <c r="A404" s="88"/>
    </row>
    <row r="405" spans="1:1" x14ac:dyDescent="0.25">
      <c r="A405" s="88"/>
    </row>
    <row r="406" spans="1:1" x14ac:dyDescent="0.25">
      <c r="A406" s="88"/>
    </row>
    <row r="407" spans="1:1" x14ac:dyDescent="0.25">
      <c r="A407" s="88"/>
    </row>
    <row r="408" spans="1:1" x14ac:dyDescent="0.25">
      <c r="A408" s="88"/>
    </row>
    <row r="409" spans="1:1" x14ac:dyDescent="0.25">
      <c r="A409" s="88"/>
    </row>
    <row r="410" spans="1:1" x14ac:dyDescent="0.25">
      <c r="A410" s="88"/>
    </row>
    <row r="411" spans="1:1" x14ac:dyDescent="0.25">
      <c r="A411" s="88"/>
    </row>
    <row r="412" spans="1:1" x14ac:dyDescent="0.25">
      <c r="A412" s="88"/>
    </row>
    <row r="413" spans="1:1" x14ac:dyDescent="0.25">
      <c r="A413" s="88"/>
    </row>
    <row r="414" spans="1:1" x14ac:dyDescent="0.25">
      <c r="A414" s="88"/>
    </row>
    <row r="415" spans="1:1" x14ac:dyDescent="0.25">
      <c r="A415" s="88"/>
    </row>
    <row r="416" spans="1:1" x14ac:dyDescent="0.25">
      <c r="A416" s="88"/>
    </row>
    <row r="417" spans="1:1" x14ac:dyDescent="0.25">
      <c r="A417" s="88"/>
    </row>
    <row r="418" spans="1:1" x14ac:dyDescent="0.25">
      <c r="A418" s="88"/>
    </row>
    <row r="419" spans="1:1" x14ac:dyDescent="0.25">
      <c r="A419" s="88"/>
    </row>
    <row r="420" spans="1:1" x14ac:dyDescent="0.25">
      <c r="A420" s="88"/>
    </row>
    <row r="421" spans="1:1" x14ac:dyDescent="0.25">
      <c r="A421" s="88"/>
    </row>
    <row r="422" spans="1:1" x14ac:dyDescent="0.25">
      <c r="A422" s="88"/>
    </row>
    <row r="423" spans="1:1" x14ac:dyDescent="0.25">
      <c r="A423" s="88"/>
    </row>
    <row r="424" spans="1:1" x14ac:dyDescent="0.25">
      <c r="A424" s="88"/>
    </row>
    <row r="425" spans="1:1" x14ac:dyDescent="0.25">
      <c r="A425" s="88"/>
    </row>
    <row r="426" spans="1:1" x14ac:dyDescent="0.25">
      <c r="A426" s="88"/>
    </row>
    <row r="427" spans="1:1" x14ac:dyDescent="0.25">
      <c r="A427" s="88"/>
    </row>
    <row r="428" spans="1:1" x14ac:dyDescent="0.25">
      <c r="A428" s="88"/>
    </row>
    <row r="429" spans="1:1" x14ac:dyDescent="0.25">
      <c r="A429" s="88"/>
    </row>
    <row r="430" spans="1:1" x14ac:dyDescent="0.25">
      <c r="A430" s="88"/>
    </row>
    <row r="431" spans="1:1" x14ac:dyDescent="0.25">
      <c r="A431" s="88"/>
    </row>
    <row r="432" spans="1:1" x14ac:dyDescent="0.25">
      <c r="A432" s="88"/>
    </row>
    <row r="433" spans="1:1" x14ac:dyDescent="0.25">
      <c r="A433" s="88"/>
    </row>
    <row r="434" spans="1:1" x14ac:dyDescent="0.25">
      <c r="A434" s="88"/>
    </row>
    <row r="435" spans="1:1" x14ac:dyDescent="0.25">
      <c r="A435" s="88"/>
    </row>
    <row r="436" spans="1:1" x14ac:dyDescent="0.25">
      <c r="A436" s="88"/>
    </row>
    <row r="437" spans="1:1" x14ac:dyDescent="0.25">
      <c r="A437" s="88"/>
    </row>
    <row r="438" spans="1:1" x14ac:dyDescent="0.25">
      <c r="A438" s="88"/>
    </row>
    <row r="439" spans="1:1" x14ac:dyDescent="0.25">
      <c r="A439" s="88"/>
    </row>
    <row r="440" spans="1:1" x14ac:dyDescent="0.25">
      <c r="A440" s="88"/>
    </row>
    <row r="441" spans="1:1" x14ac:dyDescent="0.25">
      <c r="A441" s="88"/>
    </row>
    <row r="442" spans="1:1" x14ac:dyDescent="0.25">
      <c r="A442" s="88"/>
    </row>
    <row r="443" spans="1:1" x14ac:dyDescent="0.25">
      <c r="A443" s="88"/>
    </row>
    <row r="444" spans="1:1" x14ac:dyDescent="0.25">
      <c r="A444" s="88"/>
    </row>
    <row r="445" spans="1:1" x14ac:dyDescent="0.25">
      <c r="A445" s="88"/>
    </row>
    <row r="446" spans="1:1" x14ac:dyDescent="0.25">
      <c r="A446" s="88"/>
    </row>
    <row r="447" spans="1:1" x14ac:dyDescent="0.25">
      <c r="A447" s="88"/>
    </row>
    <row r="448" spans="1:1" x14ac:dyDescent="0.25">
      <c r="A448" s="88"/>
    </row>
    <row r="449" spans="1:1" x14ac:dyDescent="0.25">
      <c r="A449" s="88"/>
    </row>
    <row r="450" spans="1:1" x14ac:dyDescent="0.25">
      <c r="A450" s="88"/>
    </row>
    <row r="451" spans="1:1" x14ac:dyDescent="0.25">
      <c r="A451" s="88"/>
    </row>
    <row r="452" spans="1:1" x14ac:dyDescent="0.25">
      <c r="A452" s="88"/>
    </row>
    <row r="453" spans="1:1" x14ac:dyDescent="0.25">
      <c r="A453" s="88"/>
    </row>
    <row r="454" spans="1:1" x14ac:dyDescent="0.25">
      <c r="A454" s="88"/>
    </row>
    <row r="455" spans="1:1" x14ac:dyDescent="0.25">
      <c r="A455" s="88"/>
    </row>
    <row r="456" spans="1:1" x14ac:dyDescent="0.25">
      <c r="A456" s="88"/>
    </row>
    <row r="457" spans="1:1" x14ac:dyDescent="0.25">
      <c r="A457" s="88"/>
    </row>
    <row r="458" spans="1:1" x14ac:dyDescent="0.25">
      <c r="A458" s="88"/>
    </row>
    <row r="459" spans="1:1" x14ac:dyDescent="0.25">
      <c r="A459" s="88"/>
    </row>
    <row r="460" spans="1:1" x14ac:dyDescent="0.25">
      <c r="A460" s="88"/>
    </row>
    <row r="461" spans="1:1" x14ac:dyDescent="0.25">
      <c r="A461" s="88"/>
    </row>
    <row r="462" spans="1:1" x14ac:dyDescent="0.25">
      <c r="A462" s="88"/>
    </row>
    <row r="463" spans="1:1" x14ac:dyDescent="0.25">
      <c r="A463" s="88"/>
    </row>
    <row r="464" spans="1:1" x14ac:dyDescent="0.25">
      <c r="A464" s="88"/>
    </row>
    <row r="465" spans="1:1" x14ac:dyDescent="0.25">
      <c r="A465" s="88"/>
    </row>
    <row r="466" spans="1:1" x14ac:dyDescent="0.25">
      <c r="A466" s="88"/>
    </row>
    <row r="467" spans="1:1" x14ac:dyDescent="0.25">
      <c r="A467" s="88"/>
    </row>
    <row r="468" spans="1:1" x14ac:dyDescent="0.25">
      <c r="A468" s="88"/>
    </row>
    <row r="469" spans="1:1" x14ac:dyDescent="0.25">
      <c r="A469" s="88"/>
    </row>
    <row r="470" spans="1:1" x14ac:dyDescent="0.25">
      <c r="A470" s="88"/>
    </row>
    <row r="471" spans="1:1" x14ac:dyDescent="0.25">
      <c r="A471" s="88"/>
    </row>
    <row r="472" spans="1:1" x14ac:dyDescent="0.25">
      <c r="A472" s="88"/>
    </row>
    <row r="473" spans="1:1" x14ac:dyDescent="0.25">
      <c r="A473" s="88"/>
    </row>
    <row r="474" spans="1:1" x14ac:dyDescent="0.25">
      <c r="A474" s="88"/>
    </row>
    <row r="475" spans="1:1" x14ac:dyDescent="0.25">
      <c r="A475" s="88"/>
    </row>
    <row r="476" spans="1:1" x14ac:dyDescent="0.25">
      <c r="A476" s="88"/>
    </row>
    <row r="477" spans="1:1" x14ac:dyDescent="0.25">
      <c r="A477" s="88"/>
    </row>
    <row r="478" spans="1:1" x14ac:dyDescent="0.25">
      <c r="A478" s="88"/>
    </row>
    <row r="479" spans="1:1" x14ac:dyDescent="0.25">
      <c r="A479" s="88"/>
    </row>
    <row r="480" spans="1:1" x14ac:dyDescent="0.25">
      <c r="A480" s="88"/>
    </row>
    <row r="481" spans="1:1" x14ac:dyDescent="0.25">
      <c r="A481" s="88"/>
    </row>
    <row r="482" spans="1:1" x14ac:dyDescent="0.25">
      <c r="A482" s="88"/>
    </row>
    <row r="483" spans="1:1" x14ac:dyDescent="0.25">
      <c r="A483" s="88"/>
    </row>
    <row r="484" spans="1:1" x14ac:dyDescent="0.25">
      <c r="A484" s="88"/>
    </row>
    <row r="485" spans="1:1" x14ac:dyDescent="0.25">
      <c r="A485" s="88"/>
    </row>
    <row r="486" spans="1:1" x14ac:dyDescent="0.25">
      <c r="A486" s="88"/>
    </row>
    <row r="487" spans="1:1" x14ac:dyDescent="0.25">
      <c r="A487" s="88"/>
    </row>
    <row r="488" spans="1:1" x14ac:dyDescent="0.25">
      <c r="A488" s="88"/>
    </row>
    <row r="489" spans="1:1" x14ac:dyDescent="0.25">
      <c r="A489" s="88"/>
    </row>
    <row r="490" spans="1:1" x14ac:dyDescent="0.25">
      <c r="A490" s="88"/>
    </row>
    <row r="491" spans="1:1" x14ac:dyDescent="0.25">
      <c r="A491" s="88"/>
    </row>
    <row r="492" spans="1:1" x14ac:dyDescent="0.25">
      <c r="A492" s="88"/>
    </row>
    <row r="493" spans="1:1" x14ac:dyDescent="0.25">
      <c r="A493" s="88"/>
    </row>
    <row r="494" spans="1:1" x14ac:dyDescent="0.25">
      <c r="A494" s="88"/>
    </row>
    <row r="495" spans="1:1" x14ac:dyDescent="0.25">
      <c r="A495" s="88"/>
    </row>
    <row r="496" spans="1:1" x14ac:dyDescent="0.25">
      <c r="A496" s="88"/>
    </row>
    <row r="497" spans="1:1" x14ac:dyDescent="0.25">
      <c r="A497" s="88"/>
    </row>
    <row r="498" spans="1:1" x14ac:dyDescent="0.25">
      <c r="A498" s="88"/>
    </row>
    <row r="499" spans="1:1" x14ac:dyDescent="0.25">
      <c r="A499" s="88"/>
    </row>
    <row r="500" spans="1:1" x14ac:dyDescent="0.25">
      <c r="A500" s="88"/>
    </row>
    <row r="501" spans="1:1" x14ac:dyDescent="0.25">
      <c r="A501" s="88"/>
    </row>
    <row r="502" spans="1:1" x14ac:dyDescent="0.25">
      <c r="A502" s="88"/>
    </row>
    <row r="503" spans="1:1" x14ac:dyDescent="0.25">
      <c r="A503" s="88"/>
    </row>
    <row r="504" spans="1:1" x14ac:dyDescent="0.25">
      <c r="A504" s="88"/>
    </row>
    <row r="505" spans="1:1" x14ac:dyDescent="0.25">
      <c r="A505" s="88"/>
    </row>
    <row r="506" spans="1:1" x14ac:dyDescent="0.25">
      <c r="A506" s="88"/>
    </row>
    <row r="507" spans="1:1" x14ac:dyDescent="0.25">
      <c r="A507" s="88"/>
    </row>
    <row r="508" spans="1:1" x14ac:dyDescent="0.25">
      <c r="A508" s="88"/>
    </row>
    <row r="509" spans="1:1" x14ac:dyDescent="0.25">
      <c r="A509" s="88"/>
    </row>
    <row r="510" spans="1:1" x14ac:dyDescent="0.25">
      <c r="A510" s="88"/>
    </row>
    <row r="511" spans="1:1" x14ac:dyDescent="0.25">
      <c r="A511" s="88"/>
    </row>
    <row r="512" spans="1:1" x14ac:dyDescent="0.25">
      <c r="A512" s="88"/>
    </row>
    <row r="513" spans="1:1" x14ac:dyDescent="0.25">
      <c r="A513" s="88"/>
    </row>
    <row r="514" spans="1:1" x14ac:dyDescent="0.25">
      <c r="A514" s="88"/>
    </row>
    <row r="515" spans="1:1" x14ac:dyDescent="0.25">
      <c r="A515" s="88"/>
    </row>
    <row r="516" spans="1:1" x14ac:dyDescent="0.25">
      <c r="A516" s="88"/>
    </row>
    <row r="517" spans="1:1" x14ac:dyDescent="0.25">
      <c r="A517" s="88"/>
    </row>
    <row r="518" spans="1:1" x14ac:dyDescent="0.25">
      <c r="A518" s="88"/>
    </row>
    <row r="519" spans="1:1" x14ac:dyDescent="0.25">
      <c r="A519" s="88"/>
    </row>
    <row r="520" spans="1:1" x14ac:dyDescent="0.25">
      <c r="A520" s="88"/>
    </row>
    <row r="521" spans="1:1" x14ac:dyDescent="0.25">
      <c r="A521" s="88"/>
    </row>
    <row r="522" spans="1:1" x14ac:dyDescent="0.25">
      <c r="A522" s="88"/>
    </row>
    <row r="523" spans="1:1" x14ac:dyDescent="0.25">
      <c r="A523" s="88"/>
    </row>
    <row r="524" spans="1:1" x14ac:dyDescent="0.25">
      <c r="A524" s="88"/>
    </row>
    <row r="525" spans="1:1" x14ac:dyDescent="0.25">
      <c r="A525" s="88"/>
    </row>
    <row r="526" spans="1:1" x14ac:dyDescent="0.25">
      <c r="A526" s="88"/>
    </row>
    <row r="527" spans="1:1" x14ac:dyDescent="0.25">
      <c r="A527" s="88"/>
    </row>
    <row r="528" spans="1:1" x14ac:dyDescent="0.25">
      <c r="A528" s="88"/>
    </row>
    <row r="529" spans="1:1" x14ac:dyDescent="0.25">
      <c r="A529" s="88"/>
    </row>
    <row r="530" spans="1:1" x14ac:dyDescent="0.25">
      <c r="A530" s="88"/>
    </row>
    <row r="531" spans="1:1" x14ac:dyDescent="0.25">
      <c r="A531" s="88"/>
    </row>
    <row r="532" spans="1:1" x14ac:dyDescent="0.25">
      <c r="A532" s="88"/>
    </row>
    <row r="533" spans="1:1" x14ac:dyDescent="0.25">
      <c r="A533" s="88"/>
    </row>
    <row r="534" spans="1:1" x14ac:dyDescent="0.25">
      <c r="A534" s="88"/>
    </row>
    <row r="535" spans="1:1" x14ac:dyDescent="0.25">
      <c r="A535" s="88"/>
    </row>
    <row r="536" spans="1:1" x14ac:dyDescent="0.25">
      <c r="A536" s="88"/>
    </row>
    <row r="537" spans="1:1" x14ac:dyDescent="0.25">
      <c r="A537" s="88"/>
    </row>
    <row r="538" spans="1:1" x14ac:dyDescent="0.25">
      <c r="A538" s="88"/>
    </row>
    <row r="539" spans="1:1" x14ac:dyDescent="0.25">
      <c r="A539" s="88"/>
    </row>
    <row r="540" spans="1:1" x14ac:dyDescent="0.25">
      <c r="A540" s="88"/>
    </row>
    <row r="541" spans="1:1" x14ac:dyDescent="0.25">
      <c r="A541" s="88"/>
    </row>
    <row r="542" spans="1:1" x14ac:dyDescent="0.25">
      <c r="A542" s="88"/>
    </row>
    <row r="543" spans="1:1" x14ac:dyDescent="0.25">
      <c r="A543" s="88"/>
    </row>
    <row r="544" spans="1:1" x14ac:dyDescent="0.25">
      <c r="A544" s="88"/>
    </row>
    <row r="545" spans="1:1" x14ac:dyDescent="0.25">
      <c r="A545" s="88"/>
    </row>
    <row r="546" spans="1:1" x14ac:dyDescent="0.25">
      <c r="A546" s="88"/>
    </row>
    <row r="547" spans="1:1" x14ac:dyDescent="0.25">
      <c r="A547" s="88"/>
    </row>
    <row r="548" spans="1:1" x14ac:dyDescent="0.25">
      <c r="A548" s="88"/>
    </row>
    <row r="549" spans="1:1" x14ac:dyDescent="0.25">
      <c r="A549" s="88"/>
    </row>
    <row r="550" spans="1:1" x14ac:dyDescent="0.25">
      <c r="A550" s="88"/>
    </row>
    <row r="551" spans="1:1" x14ac:dyDescent="0.25">
      <c r="A551" s="88"/>
    </row>
    <row r="552" spans="1:1" x14ac:dyDescent="0.25">
      <c r="A552" s="88"/>
    </row>
    <row r="553" spans="1:1" x14ac:dyDescent="0.25">
      <c r="A553" s="88"/>
    </row>
    <row r="554" spans="1:1" x14ac:dyDescent="0.25">
      <c r="A554" s="88"/>
    </row>
    <row r="555" spans="1:1" x14ac:dyDescent="0.25">
      <c r="A555" s="88"/>
    </row>
    <row r="556" spans="1:1" x14ac:dyDescent="0.25">
      <c r="A556" s="88"/>
    </row>
    <row r="557" spans="1:1" x14ac:dyDescent="0.25">
      <c r="A557" s="88"/>
    </row>
    <row r="558" spans="1:1" x14ac:dyDescent="0.25">
      <c r="A558" s="88"/>
    </row>
    <row r="559" spans="1:1" x14ac:dyDescent="0.25">
      <c r="A559" s="88"/>
    </row>
    <row r="560" spans="1:1" x14ac:dyDescent="0.25">
      <c r="A560" s="88"/>
    </row>
    <row r="561" spans="1:1" x14ac:dyDescent="0.25">
      <c r="A561" s="88"/>
    </row>
    <row r="562" spans="1:1" x14ac:dyDescent="0.25">
      <c r="A562" s="88"/>
    </row>
    <row r="563" spans="1:1" x14ac:dyDescent="0.25">
      <c r="A563" s="88"/>
    </row>
    <row r="564" spans="1:1" x14ac:dyDescent="0.25">
      <c r="A564" s="88"/>
    </row>
    <row r="565" spans="1:1" x14ac:dyDescent="0.25">
      <c r="A565" s="88"/>
    </row>
    <row r="566" spans="1:1" x14ac:dyDescent="0.25">
      <c r="A566" s="88"/>
    </row>
    <row r="567" spans="1:1" x14ac:dyDescent="0.25">
      <c r="A567" s="88"/>
    </row>
    <row r="568" spans="1:1" x14ac:dyDescent="0.25">
      <c r="A568" s="88"/>
    </row>
    <row r="569" spans="1:1" x14ac:dyDescent="0.25">
      <c r="A569" s="88"/>
    </row>
    <row r="570" spans="1:1" x14ac:dyDescent="0.25">
      <c r="A570" s="88"/>
    </row>
    <row r="571" spans="1:1" x14ac:dyDescent="0.25">
      <c r="A571" s="88"/>
    </row>
    <row r="572" spans="1:1" x14ac:dyDescent="0.25">
      <c r="A572" s="88"/>
    </row>
    <row r="573" spans="1:1" x14ac:dyDescent="0.25">
      <c r="A573" s="88"/>
    </row>
    <row r="574" spans="1:1" x14ac:dyDescent="0.25">
      <c r="A574" s="88"/>
    </row>
    <row r="575" spans="1:1" x14ac:dyDescent="0.25">
      <c r="A575" s="88"/>
    </row>
    <row r="576" spans="1:1" x14ac:dyDescent="0.25">
      <c r="A576" s="88"/>
    </row>
    <row r="577" spans="1:1" x14ac:dyDescent="0.25">
      <c r="A577" s="88"/>
    </row>
    <row r="578" spans="1:1" x14ac:dyDescent="0.25">
      <c r="A578" s="88"/>
    </row>
    <row r="579" spans="1:1" x14ac:dyDescent="0.25">
      <c r="A579" s="88"/>
    </row>
    <row r="580" spans="1:1" x14ac:dyDescent="0.25">
      <c r="A580" s="88"/>
    </row>
    <row r="581" spans="1:1" x14ac:dyDescent="0.25">
      <c r="A581" s="88"/>
    </row>
    <row r="582" spans="1:1" x14ac:dyDescent="0.25">
      <c r="A582" s="88"/>
    </row>
    <row r="583" spans="1:1" x14ac:dyDescent="0.25">
      <c r="A583" s="88"/>
    </row>
    <row r="584" spans="1:1" x14ac:dyDescent="0.25">
      <c r="A584" s="88"/>
    </row>
    <row r="585" spans="1:1" x14ac:dyDescent="0.25">
      <c r="A585" s="88"/>
    </row>
    <row r="586" spans="1:1" x14ac:dyDescent="0.25">
      <c r="A586" s="88"/>
    </row>
    <row r="587" spans="1:1" x14ac:dyDescent="0.25">
      <c r="A587" s="88"/>
    </row>
    <row r="588" spans="1:1" x14ac:dyDescent="0.25">
      <c r="A588" s="88"/>
    </row>
    <row r="589" spans="1:1" x14ac:dyDescent="0.25">
      <c r="A589" s="88"/>
    </row>
    <row r="590" spans="1:1" x14ac:dyDescent="0.25">
      <c r="A590" s="88"/>
    </row>
    <row r="591" spans="1:1" x14ac:dyDescent="0.25">
      <c r="A591" s="88"/>
    </row>
    <row r="592" spans="1:1" x14ac:dyDescent="0.25">
      <c r="A592" s="88"/>
    </row>
    <row r="593" spans="1:1" x14ac:dyDescent="0.25">
      <c r="A593" s="88"/>
    </row>
    <row r="594" spans="1:1" x14ac:dyDescent="0.25">
      <c r="A594" s="88"/>
    </row>
    <row r="595" spans="1:1" x14ac:dyDescent="0.25">
      <c r="A595" s="88"/>
    </row>
    <row r="596" spans="1:1" x14ac:dyDescent="0.25">
      <c r="A596" s="88"/>
    </row>
    <row r="597" spans="1:1" x14ac:dyDescent="0.25">
      <c r="A597" s="88"/>
    </row>
    <row r="598" spans="1:1" x14ac:dyDescent="0.25">
      <c r="A598" s="88"/>
    </row>
    <row r="599" spans="1:1" x14ac:dyDescent="0.25">
      <c r="A599" s="88"/>
    </row>
    <row r="600" spans="1:1" x14ac:dyDescent="0.25">
      <c r="A600" s="88"/>
    </row>
    <row r="601" spans="1:1" x14ac:dyDescent="0.25">
      <c r="A601" s="88"/>
    </row>
    <row r="602" spans="1:1" x14ac:dyDescent="0.25">
      <c r="A602" s="88"/>
    </row>
    <row r="603" spans="1:1" x14ac:dyDescent="0.25">
      <c r="A603" s="88"/>
    </row>
    <row r="604" spans="1:1" x14ac:dyDescent="0.25">
      <c r="A604" s="88"/>
    </row>
    <row r="605" spans="1:1" x14ac:dyDescent="0.25">
      <c r="A605" s="88"/>
    </row>
    <row r="606" spans="1:1" x14ac:dyDescent="0.25">
      <c r="A606" s="88"/>
    </row>
    <row r="607" spans="1:1" x14ac:dyDescent="0.25">
      <c r="A607" s="88"/>
    </row>
    <row r="608" spans="1:1" x14ac:dyDescent="0.25">
      <c r="A608" s="88"/>
    </row>
    <row r="609" spans="1:1" x14ac:dyDescent="0.25">
      <c r="A609" s="88"/>
    </row>
    <row r="610" spans="1:1" x14ac:dyDescent="0.25">
      <c r="A610" s="88"/>
    </row>
    <row r="611" spans="1:1" x14ac:dyDescent="0.25">
      <c r="A611" s="88"/>
    </row>
    <row r="612" spans="1:1" x14ac:dyDescent="0.25">
      <c r="A612" s="88"/>
    </row>
    <row r="613" spans="1:1" x14ac:dyDescent="0.25">
      <c r="A613" s="88"/>
    </row>
    <row r="614" spans="1:1" x14ac:dyDescent="0.25">
      <c r="A614" s="88"/>
    </row>
    <row r="615" spans="1:1" x14ac:dyDescent="0.25">
      <c r="A615" s="88"/>
    </row>
    <row r="616" spans="1:1" x14ac:dyDescent="0.25">
      <c r="A616" s="88"/>
    </row>
    <row r="617" spans="1:1" x14ac:dyDescent="0.25">
      <c r="A617" s="88"/>
    </row>
    <row r="618" spans="1:1" x14ac:dyDescent="0.25">
      <c r="A618" s="88"/>
    </row>
    <row r="619" spans="1:1" x14ac:dyDescent="0.25">
      <c r="A619" s="88"/>
    </row>
    <row r="620" spans="1:1" x14ac:dyDescent="0.25">
      <c r="A620" s="88"/>
    </row>
    <row r="621" spans="1:1" x14ac:dyDescent="0.25">
      <c r="A621" s="88"/>
    </row>
    <row r="622" spans="1:1" x14ac:dyDescent="0.25">
      <c r="A622" s="88"/>
    </row>
    <row r="623" spans="1:1" x14ac:dyDescent="0.25">
      <c r="A623" s="88"/>
    </row>
    <row r="624" spans="1:1" x14ac:dyDescent="0.25">
      <c r="A624" s="88"/>
    </row>
    <row r="625" spans="1:1" x14ac:dyDescent="0.25">
      <c r="A625" s="88"/>
    </row>
    <row r="626" spans="1:1" x14ac:dyDescent="0.25">
      <c r="A626" s="88"/>
    </row>
    <row r="627" spans="1:1" x14ac:dyDescent="0.25">
      <c r="A627" s="88"/>
    </row>
    <row r="628" spans="1:1" x14ac:dyDescent="0.25">
      <c r="A628" s="88"/>
    </row>
    <row r="629" spans="1:1" x14ac:dyDescent="0.25">
      <c r="A629" s="88"/>
    </row>
    <row r="630" spans="1:1" x14ac:dyDescent="0.25">
      <c r="A630" s="88"/>
    </row>
    <row r="631" spans="1:1" x14ac:dyDescent="0.25">
      <c r="A631" s="88"/>
    </row>
    <row r="632" spans="1:1" x14ac:dyDescent="0.25">
      <c r="A632" s="88"/>
    </row>
    <row r="633" spans="1:1" x14ac:dyDescent="0.25">
      <c r="A633" s="88"/>
    </row>
    <row r="634" spans="1:1" x14ac:dyDescent="0.25">
      <c r="A634" s="88"/>
    </row>
    <row r="635" spans="1:1" x14ac:dyDescent="0.25">
      <c r="A635" s="88"/>
    </row>
    <row r="636" spans="1:1" x14ac:dyDescent="0.25">
      <c r="A636" s="88"/>
    </row>
    <row r="637" spans="1:1" x14ac:dyDescent="0.25">
      <c r="A637" s="88"/>
    </row>
    <row r="638" spans="1:1" x14ac:dyDescent="0.25">
      <c r="A638" s="88"/>
    </row>
    <row r="639" spans="1:1" x14ac:dyDescent="0.25">
      <c r="A639" s="88"/>
    </row>
    <row r="640" spans="1:1" x14ac:dyDescent="0.25">
      <c r="A640" s="88"/>
    </row>
    <row r="641" spans="1:1" x14ac:dyDescent="0.25">
      <c r="A641" s="88"/>
    </row>
    <row r="642" spans="1:1" x14ac:dyDescent="0.25">
      <c r="A642" s="88"/>
    </row>
    <row r="643" spans="1:1" x14ac:dyDescent="0.25">
      <c r="A643" s="88"/>
    </row>
    <row r="644" spans="1:1" x14ac:dyDescent="0.25">
      <c r="A644" s="88"/>
    </row>
    <row r="645" spans="1:1" x14ac:dyDescent="0.25">
      <c r="A645" s="88"/>
    </row>
    <row r="646" spans="1:1" x14ac:dyDescent="0.25">
      <c r="A646" s="88"/>
    </row>
    <row r="647" spans="1:1" x14ac:dyDescent="0.25">
      <c r="A647" s="88"/>
    </row>
    <row r="648" spans="1:1" x14ac:dyDescent="0.25">
      <c r="A648" s="88"/>
    </row>
    <row r="649" spans="1:1" x14ac:dyDescent="0.25">
      <c r="A649" s="88"/>
    </row>
    <row r="650" spans="1:1" x14ac:dyDescent="0.25">
      <c r="A650" s="88"/>
    </row>
    <row r="651" spans="1:1" x14ac:dyDescent="0.25">
      <c r="A651" s="88"/>
    </row>
    <row r="652" spans="1:1" x14ac:dyDescent="0.25">
      <c r="A652" s="88"/>
    </row>
    <row r="653" spans="1:1" x14ac:dyDescent="0.25">
      <c r="A653" s="88"/>
    </row>
    <row r="654" spans="1:1" x14ac:dyDescent="0.25">
      <c r="A654" s="88"/>
    </row>
    <row r="655" spans="1:1" x14ac:dyDescent="0.25">
      <c r="A655" s="88"/>
    </row>
    <row r="656" spans="1:1" x14ac:dyDescent="0.25">
      <c r="A656" s="88"/>
    </row>
    <row r="657" spans="1:1" x14ac:dyDescent="0.25">
      <c r="A657" s="88"/>
    </row>
    <row r="658" spans="1:1" x14ac:dyDescent="0.25">
      <c r="A658" s="88"/>
    </row>
    <row r="659" spans="1:1" x14ac:dyDescent="0.25">
      <c r="A659" s="88"/>
    </row>
    <row r="660" spans="1:1" x14ac:dyDescent="0.25">
      <c r="A660" s="88"/>
    </row>
    <row r="661" spans="1:1" x14ac:dyDescent="0.25">
      <c r="A661" s="88"/>
    </row>
    <row r="662" spans="1:1" x14ac:dyDescent="0.25">
      <c r="A662" s="88"/>
    </row>
    <row r="663" spans="1:1" x14ac:dyDescent="0.25">
      <c r="A663" s="88"/>
    </row>
    <row r="664" spans="1:1" x14ac:dyDescent="0.25">
      <c r="A664" s="88"/>
    </row>
    <row r="665" spans="1:1" x14ac:dyDescent="0.25">
      <c r="A665" s="88"/>
    </row>
    <row r="666" spans="1:1" x14ac:dyDescent="0.25">
      <c r="A666" s="88"/>
    </row>
    <row r="667" spans="1:1" x14ac:dyDescent="0.25">
      <c r="A667" s="88"/>
    </row>
    <row r="668" spans="1:1" x14ac:dyDescent="0.25">
      <c r="A668" s="88"/>
    </row>
    <row r="669" spans="1:1" x14ac:dyDescent="0.25">
      <c r="A669" s="88"/>
    </row>
    <row r="670" spans="1:1" x14ac:dyDescent="0.25">
      <c r="A670" s="88"/>
    </row>
    <row r="671" spans="1:1" x14ac:dyDescent="0.25">
      <c r="A671" s="88"/>
    </row>
    <row r="672" spans="1:1" x14ac:dyDescent="0.25">
      <c r="A672" s="88"/>
    </row>
    <row r="673" spans="1:1" x14ac:dyDescent="0.25">
      <c r="A673" s="88"/>
    </row>
    <row r="674" spans="1:1" x14ac:dyDescent="0.25">
      <c r="A674" s="88"/>
    </row>
    <row r="675" spans="1:1" x14ac:dyDescent="0.25">
      <c r="A675" s="88"/>
    </row>
    <row r="676" spans="1:1" x14ac:dyDescent="0.25">
      <c r="A676" s="88"/>
    </row>
    <row r="677" spans="1:1" x14ac:dyDescent="0.25">
      <c r="A677" s="88"/>
    </row>
    <row r="678" spans="1:1" x14ac:dyDescent="0.25">
      <c r="A678" s="88"/>
    </row>
    <row r="679" spans="1:1" x14ac:dyDescent="0.25">
      <c r="A679" s="88"/>
    </row>
    <row r="680" spans="1:1" x14ac:dyDescent="0.25">
      <c r="A680" s="88"/>
    </row>
    <row r="681" spans="1:1" x14ac:dyDescent="0.25">
      <c r="A681" s="88"/>
    </row>
    <row r="682" spans="1:1" x14ac:dyDescent="0.25">
      <c r="A682" s="88"/>
    </row>
    <row r="683" spans="1:1" x14ac:dyDescent="0.25">
      <c r="A683" s="88"/>
    </row>
    <row r="684" spans="1:1" x14ac:dyDescent="0.25">
      <c r="A684" s="88"/>
    </row>
    <row r="685" spans="1:1" x14ac:dyDescent="0.25">
      <c r="A685" s="88"/>
    </row>
    <row r="686" spans="1:1" x14ac:dyDescent="0.25">
      <c r="A686" s="88"/>
    </row>
    <row r="687" spans="1:1" x14ac:dyDescent="0.25">
      <c r="A687" s="88"/>
    </row>
    <row r="688" spans="1:1" x14ac:dyDescent="0.25">
      <c r="A688" s="88"/>
    </row>
    <row r="689" spans="1:1" x14ac:dyDescent="0.25">
      <c r="A689" s="88"/>
    </row>
    <row r="690" spans="1:1" x14ac:dyDescent="0.25">
      <c r="A690" s="88"/>
    </row>
    <row r="691" spans="1:1" x14ac:dyDescent="0.25">
      <c r="A691" s="88"/>
    </row>
    <row r="692" spans="1:1" x14ac:dyDescent="0.25">
      <c r="A692" s="88"/>
    </row>
    <row r="693" spans="1:1" x14ac:dyDescent="0.25">
      <c r="A693" s="88"/>
    </row>
    <row r="694" spans="1:1" x14ac:dyDescent="0.25">
      <c r="A694" s="88"/>
    </row>
    <row r="695" spans="1:1" x14ac:dyDescent="0.25">
      <c r="A695" s="88"/>
    </row>
    <row r="696" spans="1:1" x14ac:dyDescent="0.25">
      <c r="A696" s="88"/>
    </row>
    <row r="697" spans="1:1" x14ac:dyDescent="0.25">
      <c r="A697" s="88"/>
    </row>
    <row r="698" spans="1:1" x14ac:dyDescent="0.25">
      <c r="A698" s="88"/>
    </row>
    <row r="699" spans="1:1" x14ac:dyDescent="0.25">
      <c r="A699" s="88"/>
    </row>
    <row r="700" spans="1:1" x14ac:dyDescent="0.25">
      <c r="A700" s="88"/>
    </row>
    <row r="701" spans="1:1" x14ac:dyDescent="0.25">
      <c r="A701" s="88"/>
    </row>
    <row r="702" spans="1:1" x14ac:dyDescent="0.25">
      <c r="A702" s="88"/>
    </row>
    <row r="703" spans="1:1" x14ac:dyDescent="0.25">
      <c r="A703" s="88"/>
    </row>
    <row r="704" spans="1:1" x14ac:dyDescent="0.25">
      <c r="A704" s="88"/>
    </row>
    <row r="705" spans="1:1" x14ac:dyDescent="0.25">
      <c r="A705" s="88"/>
    </row>
    <row r="706" spans="1:1" x14ac:dyDescent="0.25">
      <c r="A706" s="88"/>
    </row>
    <row r="707" spans="1:1" x14ac:dyDescent="0.25">
      <c r="A707" s="88"/>
    </row>
    <row r="708" spans="1:1" x14ac:dyDescent="0.25">
      <c r="A708" s="88"/>
    </row>
    <row r="709" spans="1:1" x14ac:dyDescent="0.25">
      <c r="A709" s="88"/>
    </row>
    <row r="710" spans="1:1" x14ac:dyDescent="0.25">
      <c r="A710" s="88"/>
    </row>
    <row r="711" spans="1:1" x14ac:dyDescent="0.25">
      <c r="A711" s="88"/>
    </row>
    <row r="712" spans="1:1" x14ac:dyDescent="0.25">
      <c r="A712" s="88"/>
    </row>
    <row r="713" spans="1:1" x14ac:dyDescent="0.25">
      <c r="A713" s="88"/>
    </row>
    <row r="714" spans="1:1" x14ac:dyDescent="0.25">
      <c r="A714" s="88"/>
    </row>
    <row r="715" spans="1:1" x14ac:dyDescent="0.25">
      <c r="A715" s="88"/>
    </row>
    <row r="716" spans="1:1" x14ac:dyDescent="0.25">
      <c r="A716" s="88"/>
    </row>
    <row r="717" spans="1:1" x14ac:dyDescent="0.25">
      <c r="A717" s="88"/>
    </row>
    <row r="718" spans="1:1" x14ac:dyDescent="0.25">
      <c r="A718" s="88"/>
    </row>
    <row r="719" spans="1:1" x14ac:dyDescent="0.25">
      <c r="A719" s="88"/>
    </row>
    <row r="720" spans="1:1" x14ac:dyDescent="0.25">
      <c r="A720" s="88"/>
    </row>
    <row r="721" spans="1:1" x14ac:dyDescent="0.25">
      <c r="A721" s="88"/>
    </row>
    <row r="722" spans="1:1" x14ac:dyDescent="0.25">
      <c r="A722" s="88"/>
    </row>
    <row r="723" spans="1:1" x14ac:dyDescent="0.25">
      <c r="A723" s="88"/>
    </row>
    <row r="724" spans="1:1" x14ac:dyDescent="0.25">
      <c r="A724" s="88"/>
    </row>
    <row r="725" spans="1:1" x14ac:dyDescent="0.25">
      <c r="A725" s="88"/>
    </row>
    <row r="726" spans="1:1" x14ac:dyDescent="0.25">
      <c r="A726" s="88"/>
    </row>
    <row r="727" spans="1:1" x14ac:dyDescent="0.25">
      <c r="A727" s="88"/>
    </row>
    <row r="728" spans="1:1" x14ac:dyDescent="0.25">
      <c r="A728" s="88"/>
    </row>
    <row r="729" spans="1:1" x14ac:dyDescent="0.25">
      <c r="A729" s="88"/>
    </row>
    <row r="730" spans="1:1" x14ac:dyDescent="0.25">
      <c r="A730" s="88"/>
    </row>
    <row r="731" spans="1:1" x14ac:dyDescent="0.25">
      <c r="A731" s="88"/>
    </row>
    <row r="732" spans="1:1" x14ac:dyDescent="0.25">
      <c r="A732" s="88"/>
    </row>
    <row r="733" spans="1:1" x14ac:dyDescent="0.25">
      <c r="A733" s="88"/>
    </row>
    <row r="734" spans="1:1" x14ac:dyDescent="0.25">
      <c r="A734" s="88"/>
    </row>
    <row r="735" spans="1:1" x14ac:dyDescent="0.25">
      <c r="A735" s="88"/>
    </row>
    <row r="736" spans="1:1" x14ac:dyDescent="0.25">
      <c r="A736" s="88"/>
    </row>
    <row r="737" spans="1:1" x14ac:dyDescent="0.25">
      <c r="A737" s="88"/>
    </row>
    <row r="738" spans="1:1" x14ac:dyDescent="0.25">
      <c r="A738" s="88"/>
    </row>
    <row r="739" spans="1:1" x14ac:dyDescent="0.25">
      <c r="A739" s="88"/>
    </row>
    <row r="740" spans="1:1" x14ac:dyDescent="0.25">
      <c r="A740" s="88"/>
    </row>
    <row r="741" spans="1:1" x14ac:dyDescent="0.25">
      <c r="A741" s="88"/>
    </row>
    <row r="742" spans="1:1" x14ac:dyDescent="0.25">
      <c r="A742" s="88"/>
    </row>
    <row r="743" spans="1:1" x14ac:dyDescent="0.25">
      <c r="A743" s="88"/>
    </row>
    <row r="744" spans="1:1" x14ac:dyDescent="0.25">
      <c r="A744" s="88"/>
    </row>
    <row r="745" spans="1:1" x14ac:dyDescent="0.25">
      <c r="A745" s="88"/>
    </row>
    <row r="746" spans="1:1" x14ac:dyDescent="0.25">
      <c r="A746" s="88"/>
    </row>
    <row r="747" spans="1:1" x14ac:dyDescent="0.25">
      <c r="A747" s="88"/>
    </row>
    <row r="748" spans="1:1" x14ac:dyDescent="0.25">
      <c r="A748" s="88"/>
    </row>
    <row r="749" spans="1:1" x14ac:dyDescent="0.25">
      <c r="A749" s="88"/>
    </row>
    <row r="750" spans="1:1" x14ac:dyDescent="0.25">
      <c r="A750" s="88"/>
    </row>
    <row r="751" spans="1:1" x14ac:dyDescent="0.25">
      <c r="A751" s="88"/>
    </row>
    <row r="752" spans="1:1" x14ac:dyDescent="0.25">
      <c r="A752" s="88"/>
    </row>
    <row r="753" spans="1:1" x14ac:dyDescent="0.25">
      <c r="A753" s="88"/>
    </row>
    <row r="754" spans="1:1" x14ac:dyDescent="0.25">
      <c r="A754" s="88"/>
    </row>
    <row r="755" spans="1:1" x14ac:dyDescent="0.25">
      <c r="A755" s="88"/>
    </row>
    <row r="756" spans="1:1" x14ac:dyDescent="0.25">
      <c r="A756" s="88"/>
    </row>
    <row r="757" spans="1:1" x14ac:dyDescent="0.25">
      <c r="A757" s="88"/>
    </row>
    <row r="758" spans="1:1" x14ac:dyDescent="0.25">
      <c r="A758" s="88"/>
    </row>
    <row r="759" spans="1:1" x14ac:dyDescent="0.25">
      <c r="A759" s="88"/>
    </row>
    <row r="760" spans="1:1" x14ac:dyDescent="0.25">
      <c r="A760" s="88"/>
    </row>
    <row r="761" spans="1:1" x14ac:dyDescent="0.25">
      <c r="A761" s="88"/>
    </row>
    <row r="762" spans="1:1" x14ac:dyDescent="0.25">
      <c r="A762" s="88"/>
    </row>
    <row r="763" spans="1:1" x14ac:dyDescent="0.25">
      <c r="A763" s="88"/>
    </row>
    <row r="764" spans="1:1" x14ac:dyDescent="0.25">
      <c r="A764" s="88"/>
    </row>
    <row r="765" spans="1:1" x14ac:dyDescent="0.25">
      <c r="A765" s="88"/>
    </row>
    <row r="766" spans="1:1" x14ac:dyDescent="0.25">
      <c r="A766" s="88"/>
    </row>
    <row r="767" spans="1:1" x14ac:dyDescent="0.25">
      <c r="A767" s="88"/>
    </row>
    <row r="768" spans="1:1" x14ac:dyDescent="0.25">
      <c r="A768" s="88"/>
    </row>
    <row r="769" spans="1:1" x14ac:dyDescent="0.25">
      <c r="A769" s="88"/>
    </row>
    <row r="770" spans="1:1" x14ac:dyDescent="0.25">
      <c r="A770" s="88"/>
    </row>
    <row r="771" spans="1:1" x14ac:dyDescent="0.25">
      <c r="A771" s="88"/>
    </row>
    <row r="772" spans="1:1" x14ac:dyDescent="0.25">
      <c r="A772" s="88"/>
    </row>
    <row r="773" spans="1:1" x14ac:dyDescent="0.25">
      <c r="A773" s="88"/>
    </row>
    <row r="774" spans="1:1" x14ac:dyDescent="0.25">
      <c r="A774" s="88"/>
    </row>
    <row r="775" spans="1:1" x14ac:dyDescent="0.25">
      <c r="A775" s="88"/>
    </row>
    <row r="776" spans="1:1" x14ac:dyDescent="0.25">
      <c r="A776" s="88"/>
    </row>
    <row r="777" spans="1:1" x14ac:dyDescent="0.25">
      <c r="A777" s="88"/>
    </row>
    <row r="778" spans="1:1" x14ac:dyDescent="0.25">
      <c r="A778" s="88"/>
    </row>
    <row r="779" spans="1:1" x14ac:dyDescent="0.25">
      <c r="A779" s="88"/>
    </row>
    <row r="780" spans="1:1" x14ac:dyDescent="0.25">
      <c r="A780" s="88"/>
    </row>
    <row r="781" spans="1:1" x14ac:dyDescent="0.25">
      <c r="A781" s="88"/>
    </row>
    <row r="782" spans="1:1" x14ac:dyDescent="0.25">
      <c r="A782" s="88"/>
    </row>
    <row r="783" spans="1:1" x14ac:dyDescent="0.25">
      <c r="A783" s="88"/>
    </row>
    <row r="784" spans="1:1" x14ac:dyDescent="0.25">
      <c r="A784" s="88"/>
    </row>
    <row r="785" spans="1:1" x14ac:dyDescent="0.25">
      <c r="A785" s="88"/>
    </row>
    <row r="786" spans="1:1" x14ac:dyDescent="0.25">
      <c r="A786" s="88"/>
    </row>
    <row r="787" spans="1:1" x14ac:dyDescent="0.25">
      <c r="A787" s="88"/>
    </row>
    <row r="788" spans="1:1" x14ac:dyDescent="0.25">
      <c r="A788" s="88"/>
    </row>
    <row r="789" spans="1:1" x14ac:dyDescent="0.25">
      <c r="A789" s="88"/>
    </row>
    <row r="790" spans="1:1" x14ac:dyDescent="0.25">
      <c r="A790" s="88"/>
    </row>
    <row r="791" spans="1:1" x14ac:dyDescent="0.25">
      <c r="A791" s="88"/>
    </row>
    <row r="792" spans="1:1" x14ac:dyDescent="0.25">
      <c r="A792" s="88"/>
    </row>
    <row r="793" spans="1:1" x14ac:dyDescent="0.25">
      <c r="A793" s="88"/>
    </row>
    <row r="794" spans="1:1" x14ac:dyDescent="0.25">
      <c r="A794" s="88"/>
    </row>
    <row r="795" spans="1:1" x14ac:dyDescent="0.25">
      <c r="A795" s="88"/>
    </row>
    <row r="796" spans="1:1" x14ac:dyDescent="0.25">
      <c r="A796" s="88"/>
    </row>
    <row r="797" spans="1:1" x14ac:dyDescent="0.25">
      <c r="A797" s="88"/>
    </row>
    <row r="798" spans="1:1" x14ac:dyDescent="0.25">
      <c r="A798" s="88"/>
    </row>
    <row r="799" spans="1:1" x14ac:dyDescent="0.25">
      <c r="A799" s="88"/>
    </row>
    <row r="800" spans="1:1" x14ac:dyDescent="0.25">
      <c r="A800" s="88"/>
    </row>
    <row r="801" spans="1:1" x14ac:dyDescent="0.25">
      <c r="A801" s="88"/>
    </row>
    <row r="802" spans="1:1" x14ac:dyDescent="0.25">
      <c r="A802" s="88"/>
    </row>
    <row r="803" spans="1:1" x14ac:dyDescent="0.25">
      <c r="A803" s="88"/>
    </row>
    <row r="804" spans="1:1" x14ac:dyDescent="0.25">
      <c r="A804" s="88"/>
    </row>
    <row r="805" spans="1:1" x14ac:dyDescent="0.25">
      <c r="A805" s="88"/>
    </row>
    <row r="806" spans="1:1" x14ac:dyDescent="0.25">
      <c r="A806" s="88"/>
    </row>
    <row r="807" spans="1:1" x14ac:dyDescent="0.25">
      <c r="A807" s="88"/>
    </row>
    <row r="808" spans="1:1" x14ac:dyDescent="0.25">
      <c r="A808" s="88"/>
    </row>
    <row r="809" spans="1:1" x14ac:dyDescent="0.25">
      <c r="A809" s="88"/>
    </row>
    <row r="810" spans="1:1" x14ac:dyDescent="0.25">
      <c r="A810" s="88"/>
    </row>
    <row r="811" spans="1:1" x14ac:dyDescent="0.25">
      <c r="A811" s="88"/>
    </row>
    <row r="812" spans="1:1" x14ac:dyDescent="0.25">
      <c r="A812" s="88"/>
    </row>
    <row r="813" spans="1:1" x14ac:dyDescent="0.25">
      <c r="A813" s="88"/>
    </row>
    <row r="814" spans="1:1" x14ac:dyDescent="0.25">
      <c r="A814" s="88"/>
    </row>
    <row r="815" spans="1:1" x14ac:dyDescent="0.25">
      <c r="A815" s="88"/>
    </row>
    <row r="816" spans="1:1" x14ac:dyDescent="0.25">
      <c r="A816" s="88"/>
    </row>
    <row r="817" spans="1:1" x14ac:dyDescent="0.25">
      <c r="A817" s="88"/>
    </row>
    <row r="818" spans="1:1" x14ac:dyDescent="0.25">
      <c r="A818" s="88"/>
    </row>
    <row r="819" spans="1:1" x14ac:dyDescent="0.25">
      <c r="A819" s="88"/>
    </row>
    <row r="820" spans="1:1" x14ac:dyDescent="0.25">
      <c r="A820" s="88"/>
    </row>
    <row r="821" spans="1:1" x14ac:dyDescent="0.25">
      <c r="A821" s="88"/>
    </row>
    <row r="822" spans="1:1" x14ac:dyDescent="0.25">
      <c r="A822" s="88"/>
    </row>
    <row r="823" spans="1:1" x14ac:dyDescent="0.25">
      <c r="A823" s="88"/>
    </row>
    <row r="824" spans="1:1" x14ac:dyDescent="0.25">
      <c r="A824" s="88"/>
    </row>
    <row r="825" spans="1:1" x14ac:dyDescent="0.25">
      <c r="A825" s="88"/>
    </row>
    <row r="826" spans="1:1" x14ac:dyDescent="0.25">
      <c r="A826" s="88"/>
    </row>
    <row r="827" spans="1:1" x14ac:dyDescent="0.25">
      <c r="A827" s="88"/>
    </row>
    <row r="828" spans="1:1" x14ac:dyDescent="0.25">
      <c r="A828" s="88"/>
    </row>
    <row r="829" spans="1:1" x14ac:dyDescent="0.25">
      <c r="A829" s="88"/>
    </row>
    <row r="830" spans="1:1" x14ac:dyDescent="0.25">
      <c r="A830" s="88"/>
    </row>
    <row r="831" spans="1:1" x14ac:dyDescent="0.25">
      <c r="A831" s="88"/>
    </row>
    <row r="832" spans="1:1" x14ac:dyDescent="0.25">
      <c r="A832" s="88"/>
    </row>
    <row r="833" spans="1:1" x14ac:dyDescent="0.25">
      <c r="A833" s="88"/>
    </row>
    <row r="834" spans="1:1" x14ac:dyDescent="0.25">
      <c r="A834" s="88"/>
    </row>
    <row r="835" spans="1:1" x14ac:dyDescent="0.25">
      <c r="A835" s="88"/>
    </row>
    <row r="836" spans="1:1" x14ac:dyDescent="0.25">
      <c r="A836" s="88"/>
    </row>
    <row r="837" spans="1:1" x14ac:dyDescent="0.25">
      <c r="A837" s="88"/>
    </row>
    <row r="838" spans="1:1" x14ac:dyDescent="0.25">
      <c r="A838" s="88"/>
    </row>
    <row r="839" spans="1:1" x14ac:dyDescent="0.25">
      <c r="A839" s="88"/>
    </row>
    <row r="840" spans="1:1" x14ac:dyDescent="0.25">
      <c r="A840" s="88"/>
    </row>
    <row r="841" spans="1:1" x14ac:dyDescent="0.25">
      <c r="A841" s="88"/>
    </row>
    <row r="842" spans="1:1" x14ac:dyDescent="0.25">
      <c r="A842" s="88"/>
    </row>
    <row r="843" spans="1:1" x14ac:dyDescent="0.25">
      <c r="A843" s="88"/>
    </row>
    <row r="844" spans="1:1" x14ac:dyDescent="0.25">
      <c r="A844" s="88"/>
    </row>
    <row r="845" spans="1:1" x14ac:dyDescent="0.25">
      <c r="A845" s="88"/>
    </row>
    <row r="846" spans="1:1" x14ac:dyDescent="0.25">
      <c r="A846" s="88"/>
    </row>
    <row r="847" spans="1:1" x14ac:dyDescent="0.25">
      <c r="A847" s="88"/>
    </row>
    <row r="848" spans="1:1" x14ac:dyDescent="0.25">
      <c r="A848" s="88"/>
    </row>
    <row r="849" spans="1:1" x14ac:dyDescent="0.25">
      <c r="A849" s="88"/>
    </row>
    <row r="850" spans="1:1" x14ac:dyDescent="0.25">
      <c r="A850" s="88"/>
    </row>
    <row r="851" spans="1:1" x14ac:dyDescent="0.25">
      <c r="A851" s="88"/>
    </row>
    <row r="852" spans="1:1" x14ac:dyDescent="0.25">
      <c r="A852" s="88"/>
    </row>
    <row r="853" spans="1:1" x14ac:dyDescent="0.25">
      <c r="A853" s="88"/>
    </row>
    <row r="854" spans="1:1" x14ac:dyDescent="0.25">
      <c r="A854" s="88"/>
    </row>
    <row r="855" spans="1:1" x14ac:dyDescent="0.25">
      <c r="A855" s="88"/>
    </row>
    <row r="856" spans="1:1" x14ac:dyDescent="0.25">
      <c r="A856" s="88"/>
    </row>
    <row r="857" spans="1:1" x14ac:dyDescent="0.25">
      <c r="A857" s="88"/>
    </row>
    <row r="858" spans="1:1" x14ac:dyDescent="0.25">
      <c r="A858" s="88"/>
    </row>
    <row r="859" spans="1:1" x14ac:dyDescent="0.25">
      <c r="A859" s="88"/>
    </row>
    <row r="860" spans="1:1" x14ac:dyDescent="0.25">
      <c r="A860" s="88"/>
    </row>
    <row r="861" spans="1:1" x14ac:dyDescent="0.25">
      <c r="A861" s="88"/>
    </row>
    <row r="862" spans="1:1" x14ac:dyDescent="0.25">
      <c r="A862" s="88"/>
    </row>
    <row r="863" spans="1:1" x14ac:dyDescent="0.25">
      <c r="A863" s="88"/>
    </row>
    <row r="864" spans="1:1" x14ac:dyDescent="0.25">
      <c r="A864" s="88"/>
    </row>
    <row r="865" spans="1:1" x14ac:dyDescent="0.25">
      <c r="A865" s="88"/>
    </row>
    <row r="866" spans="1:1" x14ac:dyDescent="0.25">
      <c r="A866" s="88"/>
    </row>
    <row r="867" spans="1:1" x14ac:dyDescent="0.25">
      <c r="A867" s="88"/>
    </row>
    <row r="868" spans="1:1" x14ac:dyDescent="0.25">
      <c r="A868" s="88"/>
    </row>
    <row r="869" spans="1:1" x14ac:dyDescent="0.25">
      <c r="A869" s="88"/>
    </row>
    <row r="870" spans="1:1" x14ac:dyDescent="0.25">
      <c r="A870" s="88"/>
    </row>
    <row r="871" spans="1:1" x14ac:dyDescent="0.25">
      <c r="A871" s="88"/>
    </row>
    <row r="872" spans="1:1" x14ac:dyDescent="0.25">
      <c r="A872" s="88"/>
    </row>
    <row r="873" spans="1:1" x14ac:dyDescent="0.25">
      <c r="A873" s="88"/>
    </row>
    <row r="874" spans="1:1" x14ac:dyDescent="0.25">
      <c r="A874" s="88"/>
    </row>
    <row r="875" spans="1:1" x14ac:dyDescent="0.25">
      <c r="A875" s="88"/>
    </row>
    <row r="876" spans="1:1" x14ac:dyDescent="0.25">
      <c r="A876" s="88"/>
    </row>
    <row r="877" spans="1:1" x14ac:dyDescent="0.25">
      <c r="A877" s="88"/>
    </row>
    <row r="878" spans="1:1" x14ac:dyDescent="0.25">
      <c r="A878" s="88"/>
    </row>
    <row r="879" spans="1:1" x14ac:dyDescent="0.25">
      <c r="A879" s="88"/>
    </row>
    <row r="880" spans="1:1" x14ac:dyDescent="0.25">
      <c r="A880" s="88"/>
    </row>
    <row r="881" spans="1:1" x14ac:dyDescent="0.25">
      <c r="A881" s="88"/>
    </row>
    <row r="882" spans="1:1" x14ac:dyDescent="0.25">
      <c r="A882" s="88"/>
    </row>
    <row r="883" spans="1:1" x14ac:dyDescent="0.25">
      <c r="A883" s="88"/>
    </row>
    <row r="884" spans="1:1" x14ac:dyDescent="0.25">
      <c r="A884" s="88"/>
    </row>
    <row r="885" spans="1:1" x14ac:dyDescent="0.25">
      <c r="A885" s="88"/>
    </row>
    <row r="886" spans="1:1" x14ac:dyDescent="0.25">
      <c r="A886" s="88"/>
    </row>
    <row r="887" spans="1:1" x14ac:dyDescent="0.25">
      <c r="A887" s="88"/>
    </row>
    <row r="888" spans="1:1" x14ac:dyDescent="0.25">
      <c r="A888" s="88"/>
    </row>
    <row r="889" spans="1:1" x14ac:dyDescent="0.25">
      <c r="A889" s="88"/>
    </row>
    <row r="890" spans="1:1" x14ac:dyDescent="0.25">
      <c r="A890" s="88"/>
    </row>
    <row r="891" spans="1:1" x14ac:dyDescent="0.25">
      <c r="A891" s="88"/>
    </row>
    <row r="892" spans="1:1" x14ac:dyDescent="0.25">
      <c r="A892" s="88"/>
    </row>
    <row r="893" spans="1:1" x14ac:dyDescent="0.25">
      <c r="A893" s="88"/>
    </row>
    <row r="894" spans="1:1" x14ac:dyDescent="0.25">
      <c r="A894" s="88"/>
    </row>
    <row r="895" spans="1:1" x14ac:dyDescent="0.25">
      <c r="A895" s="88"/>
    </row>
    <row r="896" spans="1:1" x14ac:dyDescent="0.25">
      <c r="A896" s="88"/>
    </row>
    <row r="897" spans="1:1" x14ac:dyDescent="0.25">
      <c r="A897" s="88"/>
    </row>
    <row r="898" spans="1:1" x14ac:dyDescent="0.25">
      <c r="A898" s="88"/>
    </row>
    <row r="899" spans="1:1" x14ac:dyDescent="0.25">
      <c r="A899" s="88"/>
    </row>
    <row r="900" spans="1:1" x14ac:dyDescent="0.25">
      <c r="A900" s="88"/>
    </row>
    <row r="901" spans="1:1" x14ac:dyDescent="0.25">
      <c r="A901" s="88"/>
    </row>
    <row r="902" spans="1:1" x14ac:dyDescent="0.25">
      <c r="A902" s="88"/>
    </row>
    <row r="903" spans="1:1" x14ac:dyDescent="0.25">
      <c r="A903" s="88"/>
    </row>
    <row r="904" spans="1:1" x14ac:dyDescent="0.25">
      <c r="A904" s="88"/>
    </row>
    <row r="905" spans="1:1" x14ac:dyDescent="0.25">
      <c r="A905" s="88"/>
    </row>
    <row r="906" spans="1:1" x14ac:dyDescent="0.25">
      <c r="A906" s="88"/>
    </row>
    <row r="907" spans="1:1" x14ac:dyDescent="0.25">
      <c r="A907" s="88"/>
    </row>
    <row r="908" spans="1:1" x14ac:dyDescent="0.25">
      <c r="A908" s="88"/>
    </row>
    <row r="909" spans="1:1" x14ac:dyDescent="0.25">
      <c r="A909" s="88"/>
    </row>
    <row r="910" spans="1:1" x14ac:dyDescent="0.25">
      <c r="A910" s="88"/>
    </row>
    <row r="911" spans="1:1" x14ac:dyDescent="0.25">
      <c r="A911" s="88"/>
    </row>
    <row r="912" spans="1:1" x14ac:dyDescent="0.25">
      <c r="A912" s="88"/>
    </row>
    <row r="913" spans="1:1" x14ac:dyDescent="0.25">
      <c r="A913" s="88"/>
    </row>
    <row r="914" spans="1:1" x14ac:dyDescent="0.25">
      <c r="A914" s="88"/>
    </row>
    <row r="915" spans="1:1" x14ac:dyDescent="0.25">
      <c r="A915" s="88"/>
    </row>
    <row r="916" spans="1:1" x14ac:dyDescent="0.25">
      <c r="A916" s="88"/>
    </row>
    <row r="917" spans="1:1" x14ac:dyDescent="0.25">
      <c r="A917" s="88"/>
    </row>
    <row r="918" spans="1:1" x14ac:dyDescent="0.25">
      <c r="A918" s="88"/>
    </row>
    <row r="919" spans="1:1" x14ac:dyDescent="0.25">
      <c r="A919" s="88"/>
    </row>
    <row r="920" spans="1:1" x14ac:dyDescent="0.25">
      <c r="A920" s="88"/>
    </row>
    <row r="921" spans="1:1" x14ac:dyDescent="0.25">
      <c r="A921" s="88"/>
    </row>
    <row r="922" spans="1:1" x14ac:dyDescent="0.25">
      <c r="A922" s="88"/>
    </row>
    <row r="923" spans="1:1" x14ac:dyDescent="0.25">
      <c r="A923" s="88"/>
    </row>
    <row r="924" spans="1:1" x14ac:dyDescent="0.25">
      <c r="A924" s="88"/>
    </row>
    <row r="925" spans="1:1" x14ac:dyDescent="0.25">
      <c r="A925" s="88"/>
    </row>
    <row r="926" spans="1:1" x14ac:dyDescent="0.25">
      <c r="A926" s="88"/>
    </row>
    <row r="927" spans="1:1" x14ac:dyDescent="0.25">
      <c r="A927" s="88"/>
    </row>
    <row r="928" spans="1:1" x14ac:dyDescent="0.25">
      <c r="A928" s="88"/>
    </row>
    <row r="929" spans="1:1" x14ac:dyDescent="0.25">
      <c r="A929" s="88"/>
    </row>
    <row r="930" spans="1:1" x14ac:dyDescent="0.25">
      <c r="A930" s="88"/>
    </row>
    <row r="931" spans="1:1" x14ac:dyDescent="0.25">
      <c r="A931" s="88"/>
    </row>
    <row r="932" spans="1:1" x14ac:dyDescent="0.25">
      <c r="A932" s="88"/>
    </row>
    <row r="933" spans="1:1" x14ac:dyDescent="0.25">
      <c r="A933" s="88"/>
    </row>
    <row r="934" spans="1:1" x14ac:dyDescent="0.25">
      <c r="A934" s="88"/>
    </row>
    <row r="935" spans="1:1" x14ac:dyDescent="0.25">
      <c r="A935" s="88"/>
    </row>
    <row r="936" spans="1:1" x14ac:dyDescent="0.25">
      <c r="A936" s="88"/>
    </row>
    <row r="937" spans="1:1" x14ac:dyDescent="0.25">
      <c r="A937" s="88"/>
    </row>
    <row r="938" spans="1:1" x14ac:dyDescent="0.25">
      <c r="A938" s="88"/>
    </row>
    <row r="939" spans="1:1" x14ac:dyDescent="0.25">
      <c r="A939" s="88"/>
    </row>
    <row r="940" spans="1:1" x14ac:dyDescent="0.25">
      <c r="A940" s="88"/>
    </row>
    <row r="941" spans="1:1" x14ac:dyDescent="0.25">
      <c r="A941" s="88"/>
    </row>
    <row r="942" spans="1:1" x14ac:dyDescent="0.25">
      <c r="A942" s="88"/>
    </row>
    <row r="943" spans="1:1" x14ac:dyDescent="0.25">
      <c r="A943" s="88"/>
    </row>
    <row r="944" spans="1:1" x14ac:dyDescent="0.25">
      <c r="A944" s="88"/>
    </row>
    <row r="945" spans="1:1" x14ac:dyDescent="0.25">
      <c r="A945" s="88"/>
    </row>
    <row r="946" spans="1:1" x14ac:dyDescent="0.25">
      <c r="A946" s="88"/>
    </row>
    <row r="947" spans="1:1" x14ac:dyDescent="0.25">
      <c r="A947" s="88"/>
    </row>
    <row r="948" spans="1:1" x14ac:dyDescent="0.25">
      <c r="A948" s="88"/>
    </row>
    <row r="949" spans="1:1" x14ac:dyDescent="0.25">
      <c r="A949" s="88"/>
    </row>
    <row r="950" spans="1:1" x14ac:dyDescent="0.25">
      <c r="A950" s="88"/>
    </row>
    <row r="951" spans="1:1" x14ac:dyDescent="0.25">
      <c r="A951" s="88"/>
    </row>
    <row r="952" spans="1:1" x14ac:dyDescent="0.25">
      <c r="A952" s="88"/>
    </row>
    <row r="953" spans="1:1" x14ac:dyDescent="0.25">
      <c r="A953" s="88"/>
    </row>
    <row r="954" spans="1:1" x14ac:dyDescent="0.25">
      <c r="A954" s="88"/>
    </row>
    <row r="955" spans="1:1" x14ac:dyDescent="0.25">
      <c r="A955" s="88"/>
    </row>
    <row r="956" spans="1:1" x14ac:dyDescent="0.25">
      <c r="A956" s="88"/>
    </row>
    <row r="957" spans="1:1" x14ac:dyDescent="0.25">
      <c r="A957" s="88"/>
    </row>
    <row r="958" spans="1:1" x14ac:dyDescent="0.25">
      <c r="A958" s="88"/>
    </row>
    <row r="959" spans="1:1" x14ac:dyDescent="0.25">
      <c r="A959" s="88"/>
    </row>
    <row r="960" spans="1:1" x14ac:dyDescent="0.25">
      <c r="A960" s="88"/>
    </row>
    <row r="961" spans="1:1" x14ac:dyDescent="0.25">
      <c r="A961" s="88"/>
    </row>
    <row r="962" spans="1:1" x14ac:dyDescent="0.25">
      <c r="A962" s="88"/>
    </row>
    <row r="963" spans="1:1" x14ac:dyDescent="0.25">
      <c r="A963" s="88"/>
    </row>
    <row r="964" spans="1:1" x14ac:dyDescent="0.25">
      <c r="A964" s="88"/>
    </row>
    <row r="965" spans="1:1" x14ac:dyDescent="0.25">
      <c r="A965" s="88"/>
    </row>
    <row r="966" spans="1:1" x14ac:dyDescent="0.25">
      <c r="A966" s="88"/>
    </row>
    <row r="967" spans="1:1" x14ac:dyDescent="0.25">
      <c r="A967" s="88"/>
    </row>
    <row r="968" spans="1:1" x14ac:dyDescent="0.25">
      <c r="A968" s="88"/>
    </row>
    <row r="969" spans="1:1" x14ac:dyDescent="0.25">
      <c r="A969" s="88"/>
    </row>
    <row r="970" spans="1:1" x14ac:dyDescent="0.25">
      <c r="A970" s="88"/>
    </row>
    <row r="971" spans="1:1" x14ac:dyDescent="0.25">
      <c r="A971" s="88"/>
    </row>
    <row r="972" spans="1:1" x14ac:dyDescent="0.25">
      <c r="A972" s="88"/>
    </row>
    <row r="973" spans="1:1" x14ac:dyDescent="0.25">
      <c r="A973" s="88"/>
    </row>
    <row r="974" spans="1:1" x14ac:dyDescent="0.25">
      <c r="A974" s="88"/>
    </row>
    <row r="975" spans="1:1" x14ac:dyDescent="0.25">
      <c r="A975" s="88"/>
    </row>
    <row r="976" spans="1:1" x14ac:dyDescent="0.25">
      <c r="A976" s="88"/>
    </row>
    <row r="977" spans="1:1" x14ac:dyDescent="0.25">
      <c r="A977" s="88"/>
    </row>
    <row r="978" spans="1:1" x14ac:dyDescent="0.25">
      <c r="A978" s="88"/>
    </row>
    <row r="979" spans="1:1" x14ac:dyDescent="0.25">
      <c r="A979" s="88"/>
    </row>
    <row r="980" spans="1:1" x14ac:dyDescent="0.25">
      <c r="A980" s="88"/>
    </row>
    <row r="981" spans="1:1" x14ac:dyDescent="0.25">
      <c r="A981" s="88"/>
    </row>
    <row r="982" spans="1:1" x14ac:dyDescent="0.25">
      <c r="A982" s="88"/>
    </row>
    <row r="983" spans="1:1" x14ac:dyDescent="0.25">
      <c r="A983" s="88"/>
    </row>
    <row r="984" spans="1:1" x14ac:dyDescent="0.25">
      <c r="A984" s="88"/>
    </row>
    <row r="985" spans="1:1" x14ac:dyDescent="0.25">
      <c r="A985" s="88"/>
    </row>
    <row r="986" spans="1:1" x14ac:dyDescent="0.25">
      <c r="A986" s="88"/>
    </row>
    <row r="987" spans="1:1" x14ac:dyDescent="0.25">
      <c r="A987" s="88"/>
    </row>
    <row r="988" spans="1:1" x14ac:dyDescent="0.25">
      <c r="A988" s="88"/>
    </row>
    <row r="989" spans="1:1" x14ac:dyDescent="0.25">
      <c r="A989" s="88"/>
    </row>
    <row r="990" spans="1:1" x14ac:dyDescent="0.25">
      <c r="A990" s="88"/>
    </row>
    <row r="991" spans="1:1" x14ac:dyDescent="0.25">
      <c r="A991" s="88"/>
    </row>
    <row r="992" spans="1:1" x14ac:dyDescent="0.25">
      <c r="A992" s="88"/>
    </row>
    <row r="993" spans="1:1" x14ac:dyDescent="0.25">
      <c r="A993" s="88"/>
    </row>
    <row r="994" spans="1:1" x14ac:dyDescent="0.25">
      <c r="A994" s="88"/>
    </row>
    <row r="995" spans="1:1" x14ac:dyDescent="0.25">
      <c r="A995" s="88"/>
    </row>
    <row r="996" spans="1:1" x14ac:dyDescent="0.25">
      <c r="A996" s="88"/>
    </row>
    <row r="997" spans="1:1" x14ac:dyDescent="0.25">
      <c r="A997" s="88"/>
    </row>
    <row r="998" spans="1:1" x14ac:dyDescent="0.25">
      <c r="A998" s="88"/>
    </row>
    <row r="999" spans="1:1" x14ac:dyDescent="0.25">
      <c r="A999" s="88"/>
    </row>
    <row r="1000" spans="1:1" x14ac:dyDescent="0.25">
      <c r="A1000" s="88"/>
    </row>
    <row r="1001" spans="1:1" x14ac:dyDescent="0.25">
      <c r="A1001" s="88"/>
    </row>
    <row r="1002" spans="1:1" x14ac:dyDescent="0.25">
      <c r="A1002" s="88"/>
    </row>
    <row r="1003" spans="1:1" x14ac:dyDescent="0.25">
      <c r="A1003" s="88"/>
    </row>
    <row r="1004" spans="1:1" x14ac:dyDescent="0.25">
      <c r="A1004" s="88"/>
    </row>
    <row r="1005" spans="1:1" x14ac:dyDescent="0.25">
      <c r="A1005" s="88"/>
    </row>
    <row r="1006" spans="1:1" x14ac:dyDescent="0.25">
      <c r="A1006" s="88"/>
    </row>
    <row r="1007" spans="1:1" x14ac:dyDescent="0.25">
      <c r="A1007" s="88"/>
    </row>
    <row r="1008" spans="1:1" x14ac:dyDescent="0.25">
      <c r="A1008" s="88"/>
    </row>
    <row r="1009" spans="1:1" x14ac:dyDescent="0.25">
      <c r="A1009" s="88"/>
    </row>
    <row r="1010" spans="1:1" x14ac:dyDescent="0.25">
      <c r="A1010" s="88"/>
    </row>
    <row r="1011" spans="1:1" x14ac:dyDescent="0.25">
      <c r="A1011" s="88"/>
    </row>
    <row r="1012" spans="1:1" x14ac:dyDescent="0.25">
      <c r="A1012" s="88"/>
    </row>
    <row r="1013" spans="1:1" x14ac:dyDescent="0.25">
      <c r="A1013" s="88"/>
    </row>
    <row r="1014" spans="1:1" x14ac:dyDescent="0.25">
      <c r="A1014" s="88"/>
    </row>
    <row r="1015" spans="1:1" x14ac:dyDescent="0.25">
      <c r="A1015" s="88"/>
    </row>
    <row r="1016" spans="1:1" x14ac:dyDescent="0.25">
      <c r="A1016" s="88"/>
    </row>
    <row r="1017" spans="1:1" x14ac:dyDescent="0.25">
      <c r="A1017" s="88"/>
    </row>
    <row r="1018" spans="1:1" x14ac:dyDescent="0.25">
      <c r="A1018" s="88"/>
    </row>
    <row r="1019" spans="1:1" x14ac:dyDescent="0.25">
      <c r="A1019" s="88"/>
    </row>
    <row r="1020" spans="1:1" x14ac:dyDescent="0.25">
      <c r="A1020" s="88"/>
    </row>
    <row r="1021" spans="1:1" x14ac:dyDescent="0.25">
      <c r="A1021" s="88"/>
    </row>
    <row r="1022" spans="1:1" x14ac:dyDescent="0.25">
      <c r="A1022" s="88"/>
    </row>
    <row r="1023" spans="1:1" x14ac:dyDescent="0.25">
      <c r="A1023" s="88"/>
    </row>
    <row r="1024" spans="1:1" x14ac:dyDescent="0.25">
      <c r="A1024" s="88"/>
    </row>
    <row r="1025" spans="1:1" x14ac:dyDescent="0.25">
      <c r="A1025" s="88"/>
    </row>
    <row r="1026" spans="1:1" x14ac:dyDescent="0.25">
      <c r="A1026" s="88"/>
    </row>
    <row r="1027" spans="1:1" x14ac:dyDescent="0.25">
      <c r="A1027" s="88"/>
    </row>
    <row r="1028" spans="1:1" x14ac:dyDescent="0.25">
      <c r="A1028" s="88"/>
    </row>
    <row r="1029" spans="1:1" x14ac:dyDescent="0.25">
      <c r="A1029" s="88"/>
    </row>
    <row r="1030" spans="1:1" x14ac:dyDescent="0.25">
      <c r="A1030" s="88"/>
    </row>
    <row r="1031" spans="1:1" x14ac:dyDescent="0.25">
      <c r="A1031" s="88"/>
    </row>
    <row r="1032" spans="1:1" x14ac:dyDescent="0.25">
      <c r="A1032" s="88"/>
    </row>
    <row r="1033" spans="1:1" x14ac:dyDescent="0.25">
      <c r="A1033" s="88"/>
    </row>
    <row r="1034" spans="1:1" x14ac:dyDescent="0.25">
      <c r="A1034" s="88"/>
    </row>
    <row r="1035" spans="1:1" x14ac:dyDescent="0.25">
      <c r="A1035" s="88"/>
    </row>
    <row r="1036" spans="1:1" x14ac:dyDescent="0.25">
      <c r="A1036" s="88"/>
    </row>
    <row r="1037" spans="1:1" x14ac:dyDescent="0.25">
      <c r="A1037" s="88"/>
    </row>
    <row r="1038" spans="1:1" x14ac:dyDescent="0.25">
      <c r="A1038" s="88"/>
    </row>
    <row r="1039" spans="1:1" x14ac:dyDescent="0.25">
      <c r="A1039" s="88"/>
    </row>
    <row r="1040" spans="1:1" x14ac:dyDescent="0.25">
      <c r="A1040" s="88"/>
    </row>
    <row r="1041" spans="1:1" x14ac:dyDescent="0.25">
      <c r="A1041" s="88"/>
    </row>
    <row r="1042" spans="1:1" x14ac:dyDescent="0.25">
      <c r="A1042" s="88"/>
    </row>
    <row r="1043" spans="1:1" x14ac:dyDescent="0.25">
      <c r="A1043" s="88"/>
    </row>
    <row r="1044" spans="1:1" x14ac:dyDescent="0.25">
      <c r="A1044" s="88"/>
    </row>
    <row r="1045" spans="1:1" x14ac:dyDescent="0.25">
      <c r="A1045" s="88"/>
    </row>
    <row r="1046" spans="1:1" x14ac:dyDescent="0.25">
      <c r="A1046" s="88"/>
    </row>
    <row r="1047" spans="1:1" x14ac:dyDescent="0.25">
      <c r="A1047" s="88"/>
    </row>
    <row r="1048" spans="1:1" x14ac:dyDescent="0.25">
      <c r="A1048" s="88"/>
    </row>
    <row r="1049" spans="1:1" x14ac:dyDescent="0.25">
      <c r="A1049" s="88"/>
    </row>
    <row r="1050" spans="1:1" x14ac:dyDescent="0.25">
      <c r="A1050" s="88"/>
    </row>
    <row r="1051" spans="1:1" x14ac:dyDescent="0.25">
      <c r="A1051" s="88"/>
    </row>
    <row r="1052" spans="1:1" x14ac:dyDescent="0.25">
      <c r="A1052" s="88"/>
    </row>
    <row r="1053" spans="1:1" x14ac:dyDescent="0.25">
      <c r="A1053" s="88"/>
    </row>
    <row r="1054" spans="1:1" x14ac:dyDescent="0.25">
      <c r="A1054" s="88"/>
    </row>
    <row r="1055" spans="1:1" x14ac:dyDescent="0.25">
      <c r="A1055" s="88"/>
    </row>
    <row r="1056" spans="1:1" x14ac:dyDescent="0.25">
      <c r="A1056" s="88"/>
    </row>
    <row r="1057" spans="1:1" x14ac:dyDescent="0.25">
      <c r="A1057" s="88"/>
    </row>
    <row r="1058" spans="1:1" x14ac:dyDescent="0.25">
      <c r="A1058" s="88"/>
    </row>
    <row r="1059" spans="1:1" x14ac:dyDescent="0.25">
      <c r="A1059" s="88"/>
    </row>
    <row r="1060" spans="1:1" x14ac:dyDescent="0.25">
      <c r="A1060" s="88"/>
    </row>
    <row r="1061" spans="1:1" x14ac:dyDescent="0.25">
      <c r="A1061" s="88"/>
    </row>
    <row r="1062" spans="1:1" x14ac:dyDescent="0.25">
      <c r="A1062" s="88"/>
    </row>
    <row r="1063" spans="1:1" x14ac:dyDescent="0.25">
      <c r="A1063" s="88"/>
    </row>
    <row r="1064" spans="1:1" x14ac:dyDescent="0.25">
      <c r="A1064" s="88"/>
    </row>
    <row r="1065" spans="1:1" x14ac:dyDescent="0.25">
      <c r="A1065" s="88"/>
    </row>
    <row r="1066" spans="1:1" x14ac:dyDescent="0.25">
      <c r="A1066" s="88"/>
    </row>
    <row r="1067" spans="1:1" x14ac:dyDescent="0.25">
      <c r="A1067" s="88"/>
    </row>
    <row r="1068" spans="1:1" x14ac:dyDescent="0.25">
      <c r="A1068" s="88"/>
    </row>
    <row r="1069" spans="1:1" x14ac:dyDescent="0.25">
      <c r="A1069" s="88"/>
    </row>
    <row r="1070" spans="1:1" x14ac:dyDescent="0.25">
      <c r="A1070" s="88"/>
    </row>
    <row r="1071" spans="1:1" x14ac:dyDescent="0.25">
      <c r="A1071" s="88"/>
    </row>
    <row r="1072" spans="1:1" x14ac:dyDescent="0.25">
      <c r="A1072" s="88"/>
    </row>
    <row r="1073" spans="1:1" x14ac:dyDescent="0.25">
      <c r="A1073" s="88"/>
    </row>
    <row r="1074" spans="1:1" x14ac:dyDescent="0.25">
      <c r="A1074" s="88"/>
    </row>
    <row r="1075" spans="1:1" x14ac:dyDescent="0.25">
      <c r="A1075" s="88"/>
    </row>
    <row r="1076" spans="1:1" x14ac:dyDescent="0.25">
      <c r="A1076" s="88"/>
    </row>
    <row r="1077" spans="1:1" x14ac:dyDescent="0.25">
      <c r="A1077" s="88"/>
    </row>
    <row r="1078" spans="1:1" x14ac:dyDescent="0.25">
      <c r="A1078" s="88"/>
    </row>
    <row r="1079" spans="1:1" x14ac:dyDescent="0.25">
      <c r="A1079" s="88"/>
    </row>
    <row r="1080" spans="1:1" x14ac:dyDescent="0.25">
      <c r="A1080" s="88"/>
    </row>
    <row r="1081" spans="1:1" x14ac:dyDescent="0.25">
      <c r="A1081" s="88"/>
    </row>
    <row r="1082" spans="1:1" x14ac:dyDescent="0.25">
      <c r="A1082" s="88"/>
    </row>
    <row r="1083" spans="1:1" x14ac:dyDescent="0.25">
      <c r="A1083" s="88"/>
    </row>
    <row r="1084" spans="1:1" x14ac:dyDescent="0.25">
      <c r="A1084" s="88"/>
    </row>
    <row r="1085" spans="1:1" x14ac:dyDescent="0.25">
      <c r="A1085" s="88"/>
    </row>
    <row r="1086" spans="1:1" x14ac:dyDescent="0.25">
      <c r="A1086" s="88"/>
    </row>
    <row r="1087" spans="1:1" x14ac:dyDescent="0.25">
      <c r="A1087" s="88"/>
    </row>
    <row r="1088" spans="1:1" x14ac:dyDescent="0.25">
      <c r="A1088" s="88"/>
    </row>
    <row r="1089" spans="1:1" x14ac:dyDescent="0.25">
      <c r="A1089" s="88"/>
    </row>
    <row r="1090" spans="1:1" x14ac:dyDescent="0.25">
      <c r="A1090" s="88"/>
    </row>
    <row r="1091" spans="1:1" x14ac:dyDescent="0.25">
      <c r="A1091" s="88"/>
    </row>
    <row r="1092" spans="1:1" x14ac:dyDescent="0.25">
      <c r="A1092" s="88"/>
    </row>
    <row r="1093" spans="1:1" x14ac:dyDescent="0.25">
      <c r="A1093" s="88"/>
    </row>
    <row r="1094" spans="1:1" x14ac:dyDescent="0.25">
      <c r="A1094" s="88"/>
    </row>
    <row r="1095" spans="1:1" x14ac:dyDescent="0.25">
      <c r="A1095" s="88"/>
    </row>
    <row r="1096" spans="1:1" x14ac:dyDescent="0.25">
      <c r="A1096" s="88"/>
    </row>
    <row r="1097" spans="1:1" x14ac:dyDescent="0.25">
      <c r="A1097" s="88"/>
    </row>
    <row r="1098" spans="1:1" x14ac:dyDescent="0.25">
      <c r="A1098" s="88"/>
    </row>
    <row r="1099" spans="1:1" x14ac:dyDescent="0.25">
      <c r="A1099" s="88"/>
    </row>
    <row r="1100" spans="1:1" x14ac:dyDescent="0.25">
      <c r="A1100" s="88"/>
    </row>
    <row r="1101" spans="1:1" x14ac:dyDescent="0.25">
      <c r="A1101" s="88"/>
    </row>
    <row r="1102" spans="1:1" x14ac:dyDescent="0.25">
      <c r="A1102" s="88"/>
    </row>
    <row r="1103" spans="1:1" x14ac:dyDescent="0.25">
      <c r="A1103" s="88"/>
    </row>
    <row r="1104" spans="1:1" x14ac:dyDescent="0.25">
      <c r="A1104" s="88"/>
    </row>
    <row r="1105" spans="1:1" x14ac:dyDescent="0.25">
      <c r="A1105" s="88"/>
    </row>
    <row r="1106" spans="1:1" x14ac:dyDescent="0.25">
      <c r="A1106" s="88"/>
    </row>
    <row r="1107" spans="1:1" x14ac:dyDescent="0.25">
      <c r="A1107" s="88"/>
    </row>
    <row r="1108" spans="1:1" x14ac:dyDescent="0.25">
      <c r="A1108" s="88"/>
    </row>
    <row r="1109" spans="1:1" x14ac:dyDescent="0.25">
      <c r="A1109" s="88"/>
    </row>
    <row r="1110" spans="1:1" x14ac:dyDescent="0.25">
      <c r="A1110" s="88"/>
    </row>
    <row r="1111" spans="1:1" x14ac:dyDescent="0.25">
      <c r="A1111" s="88"/>
    </row>
    <row r="1112" spans="1:1" x14ac:dyDescent="0.25">
      <c r="A1112" s="88"/>
    </row>
    <row r="1113" spans="1:1" x14ac:dyDescent="0.25">
      <c r="A1113" s="88"/>
    </row>
    <row r="1114" spans="1:1" x14ac:dyDescent="0.25">
      <c r="A1114" s="88"/>
    </row>
    <row r="1115" spans="1:1" x14ac:dyDescent="0.25">
      <c r="A1115" s="88"/>
    </row>
    <row r="1116" spans="1:1" x14ac:dyDescent="0.25">
      <c r="A1116" s="88"/>
    </row>
    <row r="1117" spans="1:1" x14ac:dyDescent="0.25">
      <c r="A1117" s="88"/>
    </row>
    <row r="1118" spans="1:1" x14ac:dyDescent="0.25">
      <c r="A1118" s="88"/>
    </row>
    <row r="1119" spans="1:1" x14ac:dyDescent="0.25">
      <c r="A1119" s="88"/>
    </row>
    <row r="1120" spans="1:1" x14ac:dyDescent="0.25">
      <c r="A1120" s="88"/>
    </row>
    <row r="1121" spans="1:1" x14ac:dyDescent="0.25">
      <c r="A1121" s="88"/>
    </row>
    <row r="1122" spans="1:1" x14ac:dyDescent="0.25">
      <c r="A1122" s="88"/>
    </row>
    <row r="1123" spans="1:1" x14ac:dyDescent="0.25">
      <c r="A1123" s="88"/>
    </row>
    <row r="1124" spans="1:1" x14ac:dyDescent="0.25">
      <c r="A1124" s="88"/>
    </row>
    <row r="1125" spans="1:1" x14ac:dyDescent="0.25">
      <c r="A1125" s="88"/>
    </row>
    <row r="1126" spans="1:1" x14ac:dyDescent="0.25">
      <c r="A1126" s="88"/>
    </row>
    <row r="1127" spans="1:1" x14ac:dyDescent="0.25">
      <c r="A1127" s="88"/>
    </row>
    <row r="1128" spans="1:1" x14ac:dyDescent="0.25">
      <c r="A1128" s="88"/>
    </row>
    <row r="1129" spans="1:1" x14ac:dyDescent="0.25">
      <c r="A1129" s="88"/>
    </row>
    <row r="1130" spans="1:1" x14ac:dyDescent="0.25">
      <c r="A1130" s="88"/>
    </row>
    <row r="1131" spans="1:1" x14ac:dyDescent="0.25">
      <c r="A1131" s="88"/>
    </row>
    <row r="1132" spans="1:1" x14ac:dyDescent="0.25">
      <c r="A1132" s="88"/>
    </row>
    <row r="1133" spans="1:1" x14ac:dyDescent="0.25">
      <c r="A1133" s="88"/>
    </row>
    <row r="1134" spans="1:1" x14ac:dyDescent="0.25">
      <c r="A1134" s="88"/>
    </row>
    <row r="1135" spans="1:1" x14ac:dyDescent="0.25">
      <c r="A1135" s="88"/>
    </row>
    <row r="1136" spans="1:1" x14ac:dyDescent="0.25">
      <c r="A1136" s="88"/>
    </row>
    <row r="1137" spans="1:1" x14ac:dyDescent="0.25">
      <c r="A1137" s="88"/>
    </row>
    <row r="1138" spans="1:1" x14ac:dyDescent="0.25">
      <c r="A1138" s="88"/>
    </row>
    <row r="1139" spans="1:1" x14ac:dyDescent="0.25">
      <c r="A1139" s="88"/>
    </row>
    <row r="1140" spans="1:1" x14ac:dyDescent="0.25">
      <c r="A1140" s="88"/>
    </row>
    <row r="1141" spans="1:1" x14ac:dyDescent="0.25">
      <c r="A1141" s="88"/>
    </row>
    <row r="1142" spans="1:1" x14ac:dyDescent="0.25">
      <c r="A1142" s="88"/>
    </row>
    <row r="1143" spans="1:1" x14ac:dyDescent="0.25">
      <c r="A1143" s="88"/>
    </row>
    <row r="1144" spans="1:1" x14ac:dyDescent="0.25">
      <c r="A1144" s="88"/>
    </row>
    <row r="1145" spans="1:1" x14ac:dyDescent="0.25">
      <c r="A1145" s="88"/>
    </row>
    <row r="1146" spans="1:1" x14ac:dyDescent="0.25">
      <c r="A1146" s="88"/>
    </row>
    <row r="1147" spans="1:1" x14ac:dyDescent="0.25">
      <c r="A1147" s="88"/>
    </row>
    <row r="1148" spans="1:1" x14ac:dyDescent="0.25">
      <c r="A1148" s="88"/>
    </row>
    <row r="1149" spans="1:1" x14ac:dyDescent="0.25">
      <c r="A1149" s="88"/>
    </row>
    <row r="1150" spans="1:1" x14ac:dyDescent="0.25">
      <c r="A1150" s="88"/>
    </row>
    <row r="1151" spans="1:1" x14ac:dyDescent="0.25">
      <c r="A1151" s="88"/>
    </row>
    <row r="1152" spans="1:1" x14ac:dyDescent="0.25">
      <c r="A1152" s="88"/>
    </row>
    <row r="1153" spans="1:1" x14ac:dyDescent="0.25">
      <c r="A1153" s="88"/>
    </row>
    <row r="1154" spans="1:1" x14ac:dyDescent="0.25">
      <c r="A1154" s="88"/>
    </row>
    <row r="1155" spans="1:1" x14ac:dyDescent="0.25">
      <c r="A1155" s="88"/>
    </row>
    <row r="1156" spans="1:1" x14ac:dyDescent="0.25">
      <c r="A1156" s="88"/>
    </row>
    <row r="1157" spans="1:1" x14ac:dyDescent="0.25">
      <c r="A1157" s="88"/>
    </row>
    <row r="1158" spans="1:1" x14ac:dyDescent="0.25">
      <c r="A1158" s="88"/>
    </row>
    <row r="1159" spans="1:1" x14ac:dyDescent="0.25">
      <c r="A1159" s="88"/>
    </row>
    <row r="1160" spans="1:1" x14ac:dyDescent="0.25">
      <c r="A1160" s="88"/>
    </row>
    <row r="1161" spans="1:1" x14ac:dyDescent="0.25">
      <c r="A1161" s="88"/>
    </row>
    <row r="1162" spans="1:1" x14ac:dyDescent="0.25">
      <c r="A1162" s="88"/>
    </row>
    <row r="1163" spans="1:1" x14ac:dyDescent="0.25">
      <c r="A1163" s="88"/>
    </row>
    <row r="1164" spans="1:1" x14ac:dyDescent="0.25">
      <c r="A1164" s="88"/>
    </row>
    <row r="1165" spans="1:1" x14ac:dyDescent="0.25">
      <c r="A1165" s="88"/>
    </row>
    <row r="1166" spans="1:1" x14ac:dyDescent="0.25">
      <c r="A1166" s="88"/>
    </row>
    <row r="1167" spans="1:1" x14ac:dyDescent="0.25">
      <c r="A1167" s="88"/>
    </row>
    <row r="1168" spans="1:1" x14ac:dyDescent="0.25">
      <c r="A1168" s="88"/>
    </row>
    <row r="1169" spans="1:1" x14ac:dyDescent="0.25">
      <c r="A1169" s="88"/>
    </row>
    <row r="1170" spans="1:1" x14ac:dyDescent="0.25">
      <c r="A1170" s="88"/>
    </row>
    <row r="1171" spans="1:1" x14ac:dyDescent="0.25">
      <c r="A1171" s="88"/>
    </row>
    <row r="1172" spans="1:1" x14ac:dyDescent="0.25">
      <c r="A1172" s="88"/>
    </row>
    <row r="1173" spans="1:1" x14ac:dyDescent="0.25">
      <c r="A1173" s="88"/>
    </row>
    <row r="1174" spans="1:1" x14ac:dyDescent="0.25">
      <c r="A1174" s="88"/>
    </row>
    <row r="1175" spans="1:1" x14ac:dyDescent="0.25">
      <c r="A1175" s="88"/>
    </row>
    <row r="1176" spans="1:1" x14ac:dyDescent="0.25">
      <c r="A1176" s="88"/>
    </row>
    <row r="1177" spans="1:1" x14ac:dyDescent="0.25">
      <c r="A1177" s="88"/>
    </row>
    <row r="1178" spans="1:1" x14ac:dyDescent="0.25">
      <c r="A1178" s="88"/>
    </row>
    <row r="1179" spans="1:1" x14ac:dyDescent="0.25">
      <c r="A1179" s="88"/>
    </row>
    <row r="1180" spans="1:1" x14ac:dyDescent="0.25">
      <c r="A1180" s="88"/>
    </row>
    <row r="1181" spans="1:1" x14ac:dyDescent="0.25">
      <c r="A1181" s="88"/>
    </row>
    <row r="1182" spans="1:1" x14ac:dyDescent="0.25">
      <c r="A1182" s="88"/>
    </row>
    <row r="1183" spans="1:1" x14ac:dyDescent="0.25">
      <c r="A1183" s="88"/>
    </row>
    <row r="1184" spans="1:1" x14ac:dyDescent="0.25">
      <c r="A1184" s="88"/>
    </row>
    <row r="1185" spans="1:1" x14ac:dyDescent="0.25">
      <c r="A1185" s="88"/>
    </row>
    <row r="1186" spans="1:1" x14ac:dyDescent="0.25">
      <c r="A1186" s="88"/>
    </row>
    <row r="1187" spans="1:1" x14ac:dyDescent="0.25">
      <c r="A1187" s="88"/>
    </row>
    <row r="1188" spans="1:1" x14ac:dyDescent="0.25">
      <c r="A1188" s="88"/>
    </row>
    <row r="1189" spans="1:1" x14ac:dyDescent="0.25">
      <c r="A1189" s="88"/>
    </row>
    <row r="1190" spans="1:1" x14ac:dyDescent="0.25">
      <c r="A1190" s="88"/>
    </row>
    <row r="1191" spans="1:1" x14ac:dyDescent="0.25">
      <c r="A1191" s="88"/>
    </row>
    <row r="1192" spans="1:1" x14ac:dyDescent="0.25">
      <c r="A1192" s="88"/>
    </row>
    <row r="1193" spans="1:1" x14ac:dyDescent="0.25">
      <c r="A1193" s="88"/>
    </row>
    <row r="1194" spans="1:1" x14ac:dyDescent="0.25">
      <c r="A1194" s="88"/>
    </row>
    <row r="1195" spans="1:1" x14ac:dyDescent="0.25">
      <c r="A1195" s="88"/>
    </row>
    <row r="1196" spans="1:1" x14ac:dyDescent="0.25">
      <c r="A1196" s="88"/>
    </row>
    <row r="1197" spans="1:1" x14ac:dyDescent="0.25">
      <c r="A1197" s="88"/>
    </row>
    <row r="1198" spans="1:1" x14ac:dyDescent="0.25">
      <c r="A1198" s="88"/>
    </row>
    <row r="1199" spans="1:1" x14ac:dyDescent="0.25">
      <c r="A1199" s="88"/>
    </row>
    <row r="1200" spans="1:1" x14ac:dyDescent="0.25">
      <c r="A1200" s="88"/>
    </row>
    <row r="1201" spans="1:1" x14ac:dyDescent="0.25">
      <c r="A1201" s="88"/>
    </row>
    <row r="1202" spans="1:1" x14ac:dyDescent="0.25">
      <c r="A1202" s="88"/>
    </row>
    <row r="1203" spans="1:1" x14ac:dyDescent="0.25">
      <c r="A1203" s="88"/>
    </row>
    <row r="1204" spans="1:1" x14ac:dyDescent="0.25">
      <c r="A1204" s="88"/>
    </row>
    <row r="1205" spans="1:1" x14ac:dyDescent="0.25">
      <c r="A1205" s="88"/>
    </row>
    <row r="1206" spans="1:1" x14ac:dyDescent="0.25">
      <c r="A1206" s="88"/>
    </row>
    <row r="1207" spans="1:1" x14ac:dyDescent="0.25">
      <c r="A1207" s="88"/>
    </row>
    <row r="1208" spans="1:1" x14ac:dyDescent="0.25">
      <c r="A1208" s="88"/>
    </row>
    <row r="1209" spans="1:1" x14ac:dyDescent="0.25">
      <c r="A1209" s="88"/>
    </row>
    <row r="1210" spans="1:1" x14ac:dyDescent="0.25">
      <c r="A1210" s="88"/>
    </row>
    <row r="1211" spans="1:1" x14ac:dyDescent="0.25">
      <c r="A1211" s="88"/>
    </row>
    <row r="1212" spans="1:1" x14ac:dyDescent="0.25">
      <c r="A1212" s="88"/>
    </row>
    <row r="1213" spans="1:1" x14ac:dyDescent="0.25">
      <c r="A1213" s="88"/>
    </row>
    <row r="1214" spans="1:1" x14ac:dyDescent="0.25">
      <c r="A1214" s="88"/>
    </row>
    <row r="1215" spans="1:1" x14ac:dyDescent="0.25">
      <c r="A1215" s="88"/>
    </row>
    <row r="1216" spans="1:1" x14ac:dyDescent="0.25">
      <c r="A1216" s="88"/>
    </row>
    <row r="1217" spans="1:1" x14ac:dyDescent="0.25">
      <c r="A1217" s="88"/>
    </row>
    <row r="1218" spans="1:1" x14ac:dyDescent="0.25">
      <c r="A1218" s="88"/>
    </row>
    <row r="1219" spans="1:1" x14ac:dyDescent="0.25">
      <c r="A1219" s="88"/>
    </row>
    <row r="1220" spans="1:1" x14ac:dyDescent="0.25">
      <c r="A1220" s="88"/>
    </row>
    <row r="1221" spans="1:1" x14ac:dyDescent="0.25">
      <c r="A1221" s="88"/>
    </row>
    <row r="1222" spans="1:1" x14ac:dyDescent="0.25">
      <c r="A1222" s="88"/>
    </row>
    <row r="1223" spans="1:1" x14ac:dyDescent="0.25">
      <c r="A1223" s="88"/>
    </row>
    <row r="1224" spans="1:1" x14ac:dyDescent="0.25">
      <c r="A1224" s="88"/>
    </row>
    <row r="1225" spans="1:1" x14ac:dyDescent="0.25">
      <c r="A1225" s="88"/>
    </row>
    <row r="1226" spans="1:1" x14ac:dyDescent="0.25">
      <c r="A1226" s="88"/>
    </row>
    <row r="1227" spans="1:1" x14ac:dyDescent="0.25">
      <c r="A1227" s="88"/>
    </row>
    <row r="1228" spans="1:1" x14ac:dyDescent="0.25">
      <c r="A1228" s="88"/>
    </row>
    <row r="1229" spans="1:1" x14ac:dyDescent="0.25">
      <c r="A1229" s="88"/>
    </row>
    <row r="1230" spans="1:1" x14ac:dyDescent="0.25">
      <c r="A1230" s="88"/>
    </row>
    <row r="1231" spans="1:1" x14ac:dyDescent="0.25">
      <c r="A1231" s="88"/>
    </row>
    <row r="1232" spans="1:1" x14ac:dyDescent="0.25">
      <c r="A1232" s="88"/>
    </row>
    <row r="1233" spans="1:1" x14ac:dyDescent="0.25">
      <c r="A1233" s="88"/>
    </row>
    <row r="1234" spans="1:1" x14ac:dyDescent="0.25">
      <c r="A1234" s="88"/>
    </row>
    <row r="1235" spans="1:1" x14ac:dyDescent="0.25">
      <c r="A1235" s="88"/>
    </row>
    <row r="1236" spans="1:1" x14ac:dyDescent="0.25">
      <c r="A1236" s="88"/>
    </row>
    <row r="1237" spans="1:1" x14ac:dyDescent="0.25">
      <c r="A1237" s="88"/>
    </row>
    <row r="1238" spans="1:1" x14ac:dyDescent="0.25">
      <c r="A1238" s="88"/>
    </row>
    <row r="1239" spans="1:1" x14ac:dyDescent="0.25">
      <c r="A1239" s="88"/>
    </row>
    <row r="1240" spans="1:1" x14ac:dyDescent="0.25">
      <c r="A1240" s="88"/>
    </row>
    <row r="1241" spans="1:1" x14ac:dyDescent="0.25">
      <c r="A1241" s="88"/>
    </row>
    <row r="1242" spans="1:1" x14ac:dyDescent="0.25">
      <c r="A1242" s="88"/>
    </row>
    <row r="1243" spans="1:1" x14ac:dyDescent="0.25">
      <c r="A1243" s="88"/>
    </row>
    <row r="1244" spans="1:1" x14ac:dyDescent="0.25">
      <c r="A1244" s="88"/>
    </row>
    <row r="1245" spans="1:1" x14ac:dyDescent="0.25">
      <c r="A1245" s="88"/>
    </row>
    <row r="1246" spans="1:1" x14ac:dyDescent="0.25">
      <c r="A1246" s="88"/>
    </row>
    <row r="1247" spans="1:1" x14ac:dyDescent="0.25">
      <c r="A1247" s="88"/>
    </row>
    <row r="1248" spans="1:1" x14ac:dyDescent="0.25">
      <c r="A1248" s="88"/>
    </row>
    <row r="1249" spans="1:1" x14ac:dyDescent="0.25">
      <c r="A1249" s="88"/>
    </row>
    <row r="1250" spans="1:1" x14ac:dyDescent="0.25">
      <c r="A1250" s="88"/>
    </row>
    <row r="1251" spans="1:1" x14ac:dyDescent="0.25">
      <c r="A1251" s="88"/>
    </row>
    <row r="1252" spans="1:1" x14ac:dyDescent="0.25">
      <c r="A1252" s="88"/>
    </row>
    <row r="1253" spans="1:1" x14ac:dyDescent="0.25">
      <c r="A1253" s="88"/>
    </row>
    <row r="1254" spans="1:1" x14ac:dyDescent="0.25">
      <c r="A1254" s="88"/>
    </row>
    <row r="1255" spans="1:1" x14ac:dyDescent="0.25">
      <c r="A1255" s="88"/>
    </row>
    <row r="1256" spans="1:1" x14ac:dyDescent="0.25">
      <c r="A1256" s="88"/>
    </row>
    <row r="1257" spans="1:1" x14ac:dyDescent="0.25">
      <c r="A1257" s="88"/>
    </row>
    <row r="1258" spans="1:1" x14ac:dyDescent="0.25">
      <c r="A1258" s="88"/>
    </row>
    <row r="1259" spans="1:1" x14ac:dyDescent="0.25">
      <c r="A1259" s="88"/>
    </row>
    <row r="1260" spans="1:1" x14ac:dyDescent="0.25">
      <c r="A1260" s="88"/>
    </row>
    <row r="1261" spans="1:1" x14ac:dyDescent="0.25">
      <c r="A1261" s="88"/>
    </row>
    <row r="1262" spans="1:1" x14ac:dyDescent="0.25">
      <c r="A1262" s="88"/>
    </row>
    <row r="1263" spans="1:1" x14ac:dyDescent="0.25">
      <c r="A1263" s="88"/>
    </row>
    <row r="1264" spans="1:1" x14ac:dyDescent="0.25">
      <c r="A1264" s="88"/>
    </row>
    <row r="1265" spans="1:1" x14ac:dyDescent="0.25">
      <c r="A1265" s="88"/>
    </row>
    <row r="1266" spans="1:1" x14ac:dyDescent="0.25">
      <c r="A1266" s="88"/>
    </row>
    <row r="1267" spans="1:1" x14ac:dyDescent="0.25">
      <c r="A1267" s="88"/>
    </row>
    <row r="1268" spans="1:1" x14ac:dyDescent="0.25">
      <c r="A1268" s="88"/>
    </row>
    <row r="1269" spans="1:1" x14ac:dyDescent="0.25">
      <c r="A1269" s="88"/>
    </row>
    <row r="1270" spans="1:1" x14ac:dyDescent="0.25">
      <c r="A1270" s="88"/>
    </row>
    <row r="1271" spans="1:1" x14ac:dyDescent="0.25">
      <c r="A1271" s="88"/>
    </row>
    <row r="1272" spans="1:1" x14ac:dyDescent="0.25">
      <c r="A1272" s="88"/>
    </row>
    <row r="1273" spans="1:1" x14ac:dyDescent="0.25">
      <c r="A1273" s="88"/>
    </row>
    <row r="1274" spans="1:1" x14ac:dyDescent="0.25">
      <c r="A1274" s="88"/>
    </row>
    <row r="1275" spans="1:1" x14ac:dyDescent="0.25">
      <c r="A1275" s="88"/>
    </row>
    <row r="1276" spans="1:1" x14ac:dyDescent="0.25">
      <c r="A1276" s="88"/>
    </row>
    <row r="1277" spans="1:1" x14ac:dyDescent="0.25">
      <c r="A1277" s="88"/>
    </row>
    <row r="1278" spans="1:1" x14ac:dyDescent="0.25">
      <c r="A1278" s="88"/>
    </row>
    <row r="1279" spans="1:1" x14ac:dyDescent="0.25">
      <c r="A1279" s="88"/>
    </row>
    <row r="1280" spans="1:1" x14ac:dyDescent="0.25">
      <c r="A1280" s="88"/>
    </row>
    <row r="1281" spans="1:1" x14ac:dyDescent="0.25">
      <c r="A1281" s="88"/>
    </row>
    <row r="1282" spans="1:1" x14ac:dyDescent="0.25">
      <c r="A1282" s="88"/>
    </row>
    <row r="1283" spans="1:1" x14ac:dyDescent="0.25">
      <c r="A1283" s="88"/>
    </row>
    <row r="1284" spans="1:1" x14ac:dyDescent="0.25">
      <c r="A1284" s="88"/>
    </row>
    <row r="1285" spans="1:1" x14ac:dyDescent="0.25">
      <c r="A1285" s="88"/>
    </row>
    <row r="1286" spans="1:1" x14ac:dyDescent="0.25">
      <c r="A1286" s="88"/>
    </row>
    <row r="1287" spans="1:1" x14ac:dyDescent="0.25">
      <c r="A1287" s="88"/>
    </row>
    <row r="1288" spans="1:1" x14ac:dyDescent="0.25">
      <c r="A1288" s="88"/>
    </row>
    <row r="1289" spans="1:1" x14ac:dyDescent="0.25">
      <c r="A1289" s="88"/>
    </row>
    <row r="1290" spans="1:1" x14ac:dyDescent="0.25">
      <c r="A1290" s="88"/>
    </row>
    <row r="1291" spans="1:1" x14ac:dyDescent="0.25">
      <c r="A1291" s="88"/>
    </row>
    <row r="1292" spans="1:1" x14ac:dyDescent="0.25">
      <c r="A1292" s="88"/>
    </row>
    <row r="1293" spans="1:1" x14ac:dyDescent="0.25">
      <c r="A1293" s="88"/>
    </row>
    <row r="1294" spans="1:1" x14ac:dyDescent="0.25">
      <c r="A1294" s="88"/>
    </row>
    <row r="1295" spans="1:1" x14ac:dyDescent="0.25">
      <c r="A1295" s="88"/>
    </row>
    <row r="1296" spans="1:1" x14ac:dyDescent="0.25">
      <c r="A1296" s="88"/>
    </row>
    <row r="1297" spans="1:1" x14ac:dyDescent="0.25">
      <c r="A1297" s="88"/>
    </row>
    <row r="1298" spans="1:1" x14ac:dyDescent="0.25">
      <c r="A1298" s="88"/>
    </row>
    <row r="1299" spans="1:1" x14ac:dyDescent="0.25">
      <c r="A1299" s="88"/>
    </row>
    <row r="1300" spans="1:1" x14ac:dyDescent="0.25">
      <c r="A1300" s="88"/>
    </row>
    <row r="1301" spans="1:1" x14ac:dyDescent="0.25">
      <c r="A1301" s="88"/>
    </row>
    <row r="1302" spans="1:1" x14ac:dyDescent="0.25">
      <c r="A1302" s="88"/>
    </row>
    <row r="1303" spans="1:1" x14ac:dyDescent="0.25">
      <c r="A1303" s="88"/>
    </row>
    <row r="1304" spans="1:1" x14ac:dyDescent="0.25">
      <c r="A1304" s="88"/>
    </row>
    <row r="1305" spans="1:1" x14ac:dyDescent="0.25">
      <c r="A1305" s="88"/>
    </row>
    <row r="1306" spans="1:1" x14ac:dyDescent="0.25">
      <c r="A1306" s="88"/>
    </row>
    <row r="1307" spans="1:1" x14ac:dyDescent="0.25">
      <c r="A1307" s="88"/>
    </row>
    <row r="1308" spans="1:1" x14ac:dyDescent="0.25">
      <c r="A1308" s="88"/>
    </row>
    <row r="1309" spans="1:1" x14ac:dyDescent="0.25">
      <c r="A1309" s="88"/>
    </row>
    <row r="1310" spans="1:1" x14ac:dyDescent="0.25">
      <c r="A1310" s="88"/>
    </row>
    <row r="1311" spans="1:1" x14ac:dyDescent="0.25">
      <c r="A1311" s="88"/>
    </row>
    <row r="1312" spans="1:1" x14ac:dyDescent="0.25">
      <c r="A1312" s="88"/>
    </row>
    <row r="1313" spans="1:1" x14ac:dyDescent="0.25">
      <c r="A1313" s="88"/>
    </row>
    <row r="1314" spans="1:1" x14ac:dyDescent="0.25">
      <c r="A1314" s="88"/>
    </row>
    <row r="1315" spans="1:1" x14ac:dyDescent="0.25">
      <c r="A1315" s="88"/>
    </row>
    <row r="1316" spans="1:1" x14ac:dyDescent="0.25">
      <c r="A1316" s="88"/>
    </row>
    <row r="1317" spans="1:1" x14ac:dyDescent="0.25">
      <c r="A1317" s="88"/>
    </row>
    <row r="1318" spans="1:1" x14ac:dyDescent="0.25">
      <c r="A1318" s="88"/>
    </row>
    <row r="1319" spans="1:1" x14ac:dyDescent="0.25">
      <c r="A1319" s="88"/>
    </row>
    <row r="1320" spans="1:1" x14ac:dyDescent="0.25">
      <c r="A1320" s="88"/>
    </row>
    <row r="1321" spans="1:1" x14ac:dyDescent="0.25">
      <c r="A1321" s="88"/>
    </row>
    <row r="1322" spans="1:1" x14ac:dyDescent="0.25">
      <c r="A1322" s="88"/>
    </row>
    <row r="1323" spans="1:1" x14ac:dyDescent="0.25">
      <c r="A1323" s="88"/>
    </row>
    <row r="1324" spans="1:1" x14ac:dyDescent="0.25">
      <c r="A1324" s="88"/>
    </row>
    <row r="1325" spans="1:1" x14ac:dyDescent="0.25">
      <c r="A1325" s="88"/>
    </row>
    <row r="1326" spans="1:1" x14ac:dyDescent="0.25">
      <c r="A1326" s="88"/>
    </row>
    <row r="1327" spans="1:1" x14ac:dyDescent="0.25">
      <c r="A1327" s="88"/>
    </row>
    <row r="1328" spans="1:1" x14ac:dyDescent="0.25">
      <c r="A1328" s="88"/>
    </row>
    <row r="1329" spans="1:1" x14ac:dyDescent="0.25">
      <c r="A1329" s="88"/>
    </row>
    <row r="1330" spans="1:1" x14ac:dyDescent="0.25">
      <c r="A1330" s="88"/>
    </row>
    <row r="1331" spans="1:1" x14ac:dyDescent="0.25">
      <c r="A1331" s="88"/>
    </row>
    <row r="1332" spans="1:1" x14ac:dyDescent="0.25">
      <c r="A1332" s="88"/>
    </row>
    <row r="1333" spans="1:1" x14ac:dyDescent="0.25">
      <c r="A1333" s="88"/>
    </row>
    <row r="1334" spans="1:1" x14ac:dyDescent="0.25">
      <c r="A1334" s="88"/>
    </row>
    <row r="1335" spans="1:1" x14ac:dyDescent="0.25">
      <c r="A1335" s="88"/>
    </row>
    <row r="1336" spans="1:1" x14ac:dyDescent="0.25">
      <c r="A1336" s="88"/>
    </row>
    <row r="1337" spans="1:1" x14ac:dyDescent="0.25">
      <c r="A1337" s="88"/>
    </row>
    <row r="1338" spans="1:1" x14ac:dyDescent="0.25">
      <c r="A1338" s="88"/>
    </row>
    <row r="1339" spans="1:1" x14ac:dyDescent="0.25">
      <c r="A1339" s="88"/>
    </row>
    <row r="1340" spans="1:1" x14ac:dyDescent="0.25">
      <c r="A1340" s="88"/>
    </row>
    <row r="1341" spans="1:1" x14ac:dyDescent="0.25">
      <c r="A1341" s="88"/>
    </row>
    <row r="1342" spans="1:1" x14ac:dyDescent="0.25">
      <c r="A1342" s="88"/>
    </row>
    <row r="1343" spans="1:1" x14ac:dyDescent="0.25">
      <c r="A1343" s="88"/>
    </row>
    <row r="1344" spans="1:1" x14ac:dyDescent="0.25">
      <c r="A1344" s="88"/>
    </row>
    <row r="1345" spans="1:1" x14ac:dyDescent="0.25">
      <c r="A1345" s="88"/>
    </row>
    <row r="1346" spans="1:1" x14ac:dyDescent="0.25">
      <c r="A1346" s="88"/>
    </row>
    <row r="1347" spans="1:1" x14ac:dyDescent="0.25">
      <c r="A1347" s="88"/>
    </row>
    <row r="1348" spans="1:1" x14ac:dyDescent="0.25">
      <c r="A1348" s="88"/>
    </row>
    <row r="1349" spans="1:1" x14ac:dyDescent="0.25">
      <c r="A1349" s="88"/>
    </row>
    <row r="1350" spans="1:1" x14ac:dyDescent="0.25">
      <c r="A1350" s="88"/>
    </row>
    <row r="1351" spans="1:1" x14ac:dyDescent="0.25">
      <c r="A1351" s="88"/>
    </row>
    <row r="1352" spans="1:1" x14ac:dyDescent="0.25">
      <c r="A1352" s="88"/>
    </row>
    <row r="1353" spans="1:1" x14ac:dyDescent="0.25">
      <c r="A1353" s="88"/>
    </row>
    <row r="1354" spans="1:1" x14ac:dyDescent="0.25">
      <c r="A1354" s="88"/>
    </row>
    <row r="1355" spans="1:1" x14ac:dyDescent="0.25">
      <c r="A1355" s="88"/>
    </row>
    <row r="1356" spans="1:1" x14ac:dyDescent="0.25">
      <c r="A1356" s="88"/>
    </row>
    <row r="1357" spans="1:1" x14ac:dyDescent="0.25">
      <c r="A1357" s="88"/>
    </row>
    <row r="1358" spans="1:1" x14ac:dyDescent="0.25">
      <c r="A1358" s="88"/>
    </row>
    <row r="1359" spans="1:1" x14ac:dyDescent="0.25">
      <c r="A1359" s="88"/>
    </row>
    <row r="1360" spans="1:1" x14ac:dyDescent="0.25">
      <c r="A1360" s="88"/>
    </row>
    <row r="1361" spans="1:1" x14ac:dyDescent="0.25">
      <c r="A1361" s="88"/>
    </row>
    <row r="1362" spans="1:1" x14ac:dyDescent="0.25">
      <c r="A1362" s="88"/>
    </row>
    <row r="1363" spans="1:1" x14ac:dyDescent="0.25">
      <c r="A1363" s="88"/>
    </row>
    <row r="1364" spans="1:1" x14ac:dyDescent="0.25">
      <c r="A1364" s="88"/>
    </row>
    <row r="1365" spans="1:1" x14ac:dyDescent="0.25">
      <c r="A1365" s="88"/>
    </row>
    <row r="1366" spans="1:1" x14ac:dyDescent="0.25">
      <c r="A1366" s="88"/>
    </row>
    <row r="1367" spans="1:1" x14ac:dyDescent="0.25">
      <c r="A1367" s="88"/>
    </row>
    <row r="1368" spans="1:1" x14ac:dyDescent="0.25">
      <c r="A1368" s="88"/>
    </row>
    <row r="1369" spans="1:1" x14ac:dyDescent="0.25">
      <c r="A1369" s="88"/>
    </row>
    <row r="1370" spans="1:1" x14ac:dyDescent="0.25">
      <c r="A1370" s="88"/>
    </row>
    <row r="1371" spans="1:1" x14ac:dyDescent="0.25">
      <c r="A1371" s="88"/>
    </row>
    <row r="1372" spans="1:1" x14ac:dyDescent="0.25">
      <c r="A1372" s="88"/>
    </row>
    <row r="1373" spans="1:1" x14ac:dyDescent="0.25">
      <c r="A1373" s="88"/>
    </row>
    <row r="1374" spans="1:1" x14ac:dyDescent="0.25">
      <c r="A1374" s="88"/>
    </row>
    <row r="1375" spans="1:1" x14ac:dyDescent="0.25">
      <c r="A1375" s="88"/>
    </row>
    <row r="1376" spans="1:1" x14ac:dyDescent="0.25">
      <c r="A1376" s="88"/>
    </row>
    <row r="1377" spans="1:1" x14ac:dyDescent="0.25">
      <c r="A1377" s="88"/>
    </row>
    <row r="1378" spans="1:1" x14ac:dyDescent="0.25">
      <c r="A1378" s="88"/>
    </row>
    <row r="1379" spans="1:1" x14ac:dyDescent="0.25">
      <c r="A1379" s="88"/>
    </row>
    <row r="1380" spans="1:1" x14ac:dyDescent="0.25">
      <c r="A1380" s="88"/>
    </row>
    <row r="1381" spans="1:1" x14ac:dyDescent="0.25">
      <c r="A1381" s="88"/>
    </row>
    <row r="1382" spans="1:1" x14ac:dyDescent="0.25">
      <c r="A1382" s="88"/>
    </row>
    <row r="1383" spans="1:1" x14ac:dyDescent="0.25">
      <c r="A1383" s="88"/>
    </row>
    <row r="1384" spans="1:1" x14ac:dyDescent="0.25">
      <c r="A1384" s="88"/>
    </row>
    <row r="1385" spans="1:1" x14ac:dyDescent="0.25">
      <c r="A1385" s="88"/>
    </row>
    <row r="1386" spans="1:1" x14ac:dyDescent="0.25">
      <c r="A1386" s="88"/>
    </row>
    <row r="1387" spans="1:1" x14ac:dyDescent="0.25">
      <c r="A1387" s="88"/>
    </row>
    <row r="1388" spans="1:1" x14ac:dyDescent="0.25">
      <c r="A1388" s="88"/>
    </row>
    <row r="1389" spans="1:1" x14ac:dyDescent="0.25">
      <c r="A1389" s="88"/>
    </row>
    <row r="1390" spans="1:1" x14ac:dyDescent="0.25">
      <c r="A1390" s="88"/>
    </row>
    <row r="1391" spans="1:1" x14ac:dyDescent="0.25">
      <c r="A1391" s="88"/>
    </row>
    <row r="1392" spans="1:1" x14ac:dyDescent="0.25">
      <c r="A1392" s="88"/>
    </row>
    <row r="1393" spans="1:1" x14ac:dyDescent="0.25">
      <c r="A1393" s="88"/>
    </row>
    <row r="1394" spans="1:1" x14ac:dyDescent="0.25">
      <c r="A1394" s="88"/>
    </row>
    <row r="1395" spans="1:1" x14ac:dyDescent="0.25">
      <c r="A1395" s="88"/>
    </row>
    <row r="1396" spans="1:1" x14ac:dyDescent="0.25">
      <c r="A1396" s="88"/>
    </row>
    <row r="1397" spans="1:1" x14ac:dyDescent="0.25">
      <c r="A1397" s="88"/>
    </row>
    <row r="1398" spans="1:1" x14ac:dyDescent="0.25">
      <c r="A1398" s="88"/>
    </row>
    <row r="1399" spans="1:1" x14ac:dyDescent="0.25">
      <c r="A1399" s="88"/>
    </row>
    <row r="1400" spans="1:1" x14ac:dyDescent="0.25">
      <c r="A1400" s="88"/>
    </row>
    <row r="1401" spans="1:1" x14ac:dyDescent="0.25">
      <c r="A1401" s="88"/>
    </row>
    <row r="1402" spans="1:1" x14ac:dyDescent="0.25">
      <c r="A1402" s="88"/>
    </row>
    <row r="1403" spans="1:1" x14ac:dyDescent="0.25">
      <c r="A1403" s="88"/>
    </row>
    <row r="1404" spans="1:1" x14ac:dyDescent="0.25">
      <c r="A1404" s="88"/>
    </row>
    <row r="1405" spans="1:1" x14ac:dyDescent="0.25">
      <c r="A1405" s="88"/>
    </row>
    <row r="1406" spans="1:1" x14ac:dyDescent="0.25">
      <c r="A1406" s="88"/>
    </row>
    <row r="1407" spans="1:1" x14ac:dyDescent="0.25">
      <c r="A1407" s="88"/>
    </row>
    <row r="1408" spans="1:1" x14ac:dyDescent="0.25">
      <c r="A1408" s="88"/>
    </row>
    <row r="1409" spans="1:1" x14ac:dyDescent="0.25">
      <c r="A1409" s="88"/>
    </row>
    <row r="1410" spans="1:1" x14ac:dyDescent="0.25">
      <c r="A1410" s="88"/>
    </row>
    <row r="1411" spans="1:1" x14ac:dyDescent="0.25">
      <c r="A1411" s="88"/>
    </row>
    <row r="1412" spans="1:1" x14ac:dyDescent="0.25">
      <c r="A1412" s="88"/>
    </row>
    <row r="1413" spans="1:1" x14ac:dyDescent="0.25">
      <c r="A1413" s="88"/>
    </row>
    <row r="1414" spans="1:1" x14ac:dyDescent="0.25">
      <c r="A1414" s="88"/>
    </row>
    <row r="1415" spans="1:1" x14ac:dyDescent="0.25">
      <c r="A1415" s="88"/>
    </row>
    <row r="1416" spans="1:1" x14ac:dyDescent="0.25">
      <c r="A1416" s="88"/>
    </row>
    <row r="1417" spans="1:1" x14ac:dyDescent="0.25">
      <c r="A1417" s="88"/>
    </row>
    <row r="1418" spans="1:1" x14ac:dyDescent="0.25">
      <c r="A1418" s="88"/>
    </row>
    <row r="1419" spans="1:1" x14ac:dyDescent="0.25">
      <c r="A1419" s="88"/>
    </row>
    <row r="1420" spans="1:1" x14ac:dyDescent="0.25">
      <c r="A1420" s="88"/>
    </row>
    <row r="1421" spans="1:1" x14ac:dyDescent="0.25">
      <c r="A1421" s="88"/>
    </row>
    <row r="1422" spans="1:1" x14ac:dyDescent="0.25">
      <c r="A1422" s="88"/>
    </row>
    <row r="1423" spans="1:1" x14ac:dyDescent="0.25">
      <c r="A1423" s="88"/>
    </row>
    <row r="1424" spans="1:1" x14ac:dyDescent="0.25">
      <c r="A1424" s="88"/>
    </row>
    <row r="1425" spans="1:1" x14ac:dyDescent="0.25">
      <c r="A1425" s="88"/>
    </row>
    <row r="1426" spans="1:1" x14ac:dyDescent="0.25">
      <c r="A1426" s="88"/>
    </row>
    <row r="1427" spans="1:1" x14ac:dyDescent="0.25">
      <c r="A1427" s="88"/>
    </row>
    <row r="1428" spans="1:1" x14ac:dyDescent="0.25">
      <c r="A1428" s="88"/>
    </row>
    <row r="1429" spans="1:1" x14ac:dyDescent="0.25">
      <c r="A1429" s="88"/>
    </row>
    <row r="1430" spans="1:1" x14ac:dyDescent="0.25">
      <c r="A1430" s="88"/>
    </row>
    <row r="1431" spans="1:1" x14ac:dyDescent="0.25">
      <c r="A1431" s="88"/>
    </row>
    <row r="1432" spans="1:1" x14ac:dyDescent="0.25">
      <c r="A1432" s="88"/>
    </row>
    <row r="1433" spans="1:1" x14ac:dyDescent="0.25">
      <c r="A1433" s="88"/>
    </row>
    <row r="1434" spans="1:1" x14ac:dyDescent="0.25">
      <c r="A1434" s="88"/>
    </row>
    <row r="1435" spans="1:1" x14ac:dyDescent="0.25">
      <c r="A1435" s="88"/>
    </row>
    <row r="1436" spans="1:1" x14ac:dyDescent="0.25">
      <c r="A1436" s="88"/>
    </row>
    <row r="1437" spans="1:1" x14ac:dyDescent="0.25">
      <c r="A1437" s="88"/>
    </row>
    <row r="1438" spans="1:1" x14ac:dyDescent="0.25">
      <c r="A1438" s="88"/>
    </row>
    <row r="1439" spans="1:1" x14ac:dyDescent="0.25">
      <c r="A1439" s="88"/>
    </row>
    <row r="1440" spans="1:1" x14ac:dyDescent="0.25">
      <c r="A1440" s="88"/>
    </row>
    <row r="1441" spans="1:1" x14ac:dyDescent="0.25">
      <c r="A1441" s="88"/>
    </row>
    <row r="1442" spans="1:1" x14ac:dyDescent="0.25">
      <c r="A1442" s="88"/>
    </row>
    <row r="1443" spans="1:1" x14ac:dyDescent="0.25">
      <c r="A1443" s="88"/>
    </row>
    <row r="1444" spans="1:1" x14ac:dyDescent="0.25">
      <c r="A1444" s="88"/>
    </row>
    <row r="1445" spans="1:1" x14ac:dyDescent="0.25">
      <c r="A1445" s="88"/>
    </row>
    <row r="1446" spans="1:1" x14ac:dyDescent="0.25">
      <c r="A1446" s="88"/>
    </row>
    <row r="1447" spans="1:1" x14ac:dyDescent="0.25">
      <c r="A1447" s="88"/>
    </row>
    <row r="1448" spans="1:1" x14ac:dyDescent="0.25">
      <c r="A1448" s="88"/>
    </row>
    <row r="1449" spans="1:1" x14ac:dyDescent="0.25">
      <c r="A1449" s="88"/>
    </row>
    <row r="1450" spans="1:1" x14ac:dyDescent="0.25">
      <c r="A1450" s="88"/>
    </row>
    <row r="1451" spans="1:1" x14ac:dyDescent="0.25">
      <c r="A1451" s="88"/>
    </row>
    <row r="1452" spans="1:1" x14ac:dyDescent="0.25">
      <c r="A1452" s="88"/>
    </row>
    <row r="1453" spans="1:1" x14ac:dyDescent="0.25">
      <c r="A1453" s="88"/>
    </row>
    <row r="1454" spans="1:1" x14ac:dyDescent="0.25">
      <c r="A1454" s="88"/>
    </row>
    <row r="1455" spans="1:1" x14ac:dyDescent="0.25">
      <c r="A1455" s="88"/>
    </row>
    <row r="1456" spans="1:1" x14ac:dyDescent="0.25">
      <c r="A1456" s="88"/>
    </row>
    <row r="1457" spans="1:1" x14ac:dyDescent="0.25">
      <c r="A1457" s="88"/>
    </row>
    <row r="1458" spans="1:1" x14ac:dyDescent="0.25">
      <c r="A1458" s="88"/>
    </row>
    <row r="1459" spans="1:1" x14ac:dyDescent="0.25">
      <c r="A1459" s="88"/>
    </row>
    <row r="1460" spans="1:1" x14ac:dyDescent="0.25">
      <c r="A1460" s="88"/>
    </row>
    <row r="1461" spans="1:1" x14ac:dyDescent="0.25">
      <c r="A1461" s="88"/>
    </row>
    <row r="1462" spans="1:1" x14ac:dyDescent="0.25">
      <c r="A1462" s="88"/>
    </row>
    <row r="1463" spans="1:1" x14ac:dyDescent="0.25">
      <c r="A1463" s="88"/>
    </row>
    <row r="1464" spans="1:1" x14ac:dyDescent="0.25">
      <c r="A1464" s="88"/>
    </row>
    <row r="1465" spans="1:1" x14ac:dyDescent="0.25">
      <c r="A1465" s="88"/>
    </row>
    <row r="1466" spans="1:1" x14ac:dyDescent="0.25">
      <c r="A1466" s="88"/>
    </row>
    <row r="1467" spans="1:1" x14ac:dyDescent="0.25">
      <c r="A1467" s="88"/>
    </row>
    <row r="1468" spans="1:1" x14ac:dyDescent="0.25">
      <c r="A1468" s="88"/>
    </row>
    <row r="1469" spans="1:1" x14ac:dyDescent="0.25">
      <c r="A1469" s="88"/>
    </row>
    <row r="1470" spans="1:1" x14ac:dyDescent="0.25">
      <c r="A1470" s="88"/>
    </row>
    <row r="1471" spans="1:1" x14ac:dyDescent="0.25">
      <c r="A1471" s="88"/>
    </row>
    <row r="1472" spans="1:1" x14ac:dyDescent="0.25">
      <c r="A1472" s="88"/>
    </row>
    <row r="1473" spans="1:1" x14ac:dyDescent="0.25">
      <c r="A1473" s="88"/>
    </row>
    <row r="1474" spans="1:1" x14ac:dyDescent="0.25">
      <c r="A1474" s="88"/>
    </row>
    <row r="1475" spans="1:1" x14ac:dyDescent="0.25">
      <c r="A1475" s="88"/>
    </row>
    <row r="1476" spans="1:1" x14ac:dyDescent="0.25">
      <c r="A1476" s="88"/>
    </row>
    <row r="1477" spans="1:1" x14ac:dyDescent="0.25">
      <c r="A1477" s="88"/>
    </row>
    <row r="1478" spans="1:1" x14ac:dyDescent="0.25">
      <c r="A1478" s="88"/>
    </row>
    <row r="1479" spans="1:1" x14ac:dyDescent="0.25">
      <c r="A1479" s="88"/>
    </row>
    <row r="1480" spans="1:1" x14ac:dyDescent="0.25">
      <c r="A1480" s="88"/>
    </row>
    <row r="1481" spans="1:1" x14ac:dyDescent="0.25">
      <c r="A1481" s="88"/>
    </row>
    <row r="1482" spans="1:1" x14ac:dyDescent="0.25">
      <c r="A1482" s="88"/>
    </row>
    <row r="1483" spans="1:1" x14ac:dyDescent="0.25">
      <c r="A1483" s="88"/>
    </row>
    <row r="1484" spans="1:1" x14ac:dyDescent="0.25">
      <c r="A1484" s="88"/>
    </row>
    <row r="1485" spans="1:1" x14ac:dyDescent="0.25">
      <c r="A1485" s="88"/>
    </row>
    <row r="1486" spans="1:1" x14ac:dyDescent="0.25">
      <c r="A1486" s="88"/>
    </row>
    <row r="1487" spans="1:1" x14ac:dyDescent="0.25">
      <c r="A1487" s="88"/>
    </row>
    <row r="1488" spans="1:1" x14ac:dyDescent="0.25">
      <c r="A1488" s="88"/>
    </row>
    <row r="1489" spans="1:1" x14ac:dyDescent="0.25">
      <c r="A1489" s="88"/>
    </row>
    <row r="1490" spans="1:1" x14ac:dyDescent="0.25">
      <c r="A1490" s="88"/>
    </row>
    <row r="1491" spans="1:1" x14ac:dyDescent="0.25">
      <c r="A1491" s="88"/>
    </row>
    <row r="1492" spans="1:1" x14ac:dyDescent="0.25">
      <c r="A1492" s="88"/>
    </row>
    <row r="1493" spans="1:1" x14ac:dyDescent="0.25">
      <c r="A1493" s="88"/>
    </row>
    <row r="1494" spans="1:1" x14ac:dyDescent="0.25">
      <c r="A1494" s="88"/>
    </row>
    <row r="1495" spans="1:1" x14ac:dyDescent="0.25">
      <c r="A1495" s="88"/>
    </row>
    <row r="1496" spans="1:1" x14ac:dyDescent="0.25">
      <c r="A1496" s="88"/>
    </row>
    <row r="1497" spans="1:1" x14ac:dyDescent="0.25">
      <c r="A1497" s="88"/>
    </row>
    <row r="1498" spans="1:1" x14ac:dyDescent="0.25">
      <c r="A1498" s="88"/>
    </row>
    <row r="1499" spans="1:1" x14ac:dyDescent="0.25">
      <c r="A1499" s="88"/>
    </row>
    <row r="1500" spans="1:1" x14ac:dyDescent="0.25">
      <c r="A1500" s="88"/>
    </row>
    <row r="1501" spans="1:1" x14ac:dyDescent="0.25">
      <c r="A1501" s="88"/>
    </row>
    <row r="1502" spans="1:1" x14ac:dyDescent="0.25">
      <c r="A1502" s="88"/>
    </row>
    <row r="1503" spans="1:1" x14ac:dyDescent="0.25">
      <c r="A1503" s="88"/>
    </row>
    <row r="1504" spans="1:1" x14ac:dyDescent="0.25">
      <c r="A1504" s="88"/>
    </row>
    <row r="1505" spans="1:1" x14ac:dyDescent="0.25">
      <c r="A1505" s="88"/>
    </row>
    <row r="1506" spans="1:1" x14ac:dyDescent="0.25">
      <c r="A1506" s="88"/>
    </row>
    <row r="1507" spans="1:1" x14ac:dyDescent="0.25">
      <c r="A1507" s="88"/>
    </row>
    <row r="1508" spans="1:1" x14ac:dyDescent="0.25">
      <c r="A1508" s="88"/>
    </row>
    <row r="1509" spans="1:1" x14ac:dyDescent="0.25">
      <c r="A1509" s="88"/>
    </row>
    <row r="1510" spans="1:1" x14ac:dyDescent="0.25">
      <c r="A1510" s="88"/>
    </row>
    <row r="1511" spans="1:1" x14ac:dyDescent="0.25">
      <c r="A1511" s="88"/>
    </row>
    <row r="1512" spans="1:1" x14ac:dyDescent="0.25">
      <c r="A1512" s="88"/>
    </row>
    <row r="1513" spans="1:1" x14ac:dyDescent="0.25">
      <c r="A1513" s="88"/>
    </row>
    <row r="1514" spans="1:1" x14ac:dyDescent="0.25">
      <c r="A1514" s="88"/>
    </row>
    <row r="1515" spans="1:1" x14ac:dyDescent="0.25">
      <c r="A1515" s="88"/>
    </row>
    <row r="1516" spans="1:1" x14ac:dyDescent="0.25">
      <c r="A1516" s="88"/>
    </row>
    <row r="1517" spans="1:1" x14ac:dyDescent="0.25">
      <c r="A1517" s="88"/>
    </row>
    <row r="1518" spans="1:1" x14ac:dyDescent="0.25">
      <c r="A1518" s="88"/>
    </row>
    <row r="1519" spans="1:1" x14ac:dyDescent="0.25">
      <c r="A1519" s="88"/>
    </row>
    <row r="1520" spans="1:1" x14ac:dyDescent="0.25">
      <c r="A1520" s="88"/>
    </row>
    <row r="1521" spans="1:1" x14ac:dyDescent="0.25">
      <c r="A1521" s="88"/>
    </row>
    <row r="1522" spans="1:1" x14ac:dyDescent="0.25">
      <c r="A1522" s="88"/>
    </row>
    <row r="1523" spans="1:1" x14ac:dyDescent="0.25">
      <c r="A1523" s="88"/>
    </row>
    <row r="1524" spans="1:1" x14ac:dyDescent="0.25">
      <c r="A1524" s="88"/>
    </row>
    <row r="1525" spans="1:1" x14ac:dyDescent="0.25">
      <c r="A1525" s="88"/>
    </row>
    <row r="1526" spans="1:1" x14ac:dyDescent="0.25">
      <c r="A1526" s="88"/>
    </row>
    <row r="1527" spans="1:1" x14ac:dyDescent="0.25">
      <c r="A1527" s="88"/>
    </row>
    <row r="1528" spans="1:1" x14ac:dyDescent="0.25">
      <c r="A1528" s="88"/>
    </row>
    <row r="1529" spans="1:1" x14ac:dyDescent="0.25">
      <c r="A1529" s="88"/>
    </row>
    <row r="1530" spans="1:1" x14ac:dyDescent="0.25">
      <c r="A1530" s="88"/>
    </row>
    <row r="1531" spans="1:1" x14ac:dyDescent="0.25">
      <c r="A1531" s="88"/>
    </row>
    <row r="1532" spans="1:1" x14ac:dyDescent="0.25">
      <c r="A1532" s="88"/>
    </row>
    <row r="1533" spans="1:1" x14ac:dyDescent="0.25">
      <c r="A1533" s="88"/>
    </row>
    <row r="1534" spans="1:1" x14ac:dyDescent="0.25">
      <c r="A1534" s="88"/>
    </row>
    <row r="1535" spans="1:1" x14ac:dyDescent="0.25">
      <c r="A1535" s="88"/>
    </row>
    <row r="1536" spans="1:1" x14ac:dyDescent="0.25">
      <c r="A1536" s="88"/>
    </row>
    <row r="1537" spans="1:1" x14ac:dyDescent="0.25">
      <c r="A1537" s="88"/>
    </row>
    <row r="1538" spans="1:1" x14ac:dyDescent="0.25">
      <c r="A1538" s="88"/>
    </row>
    <row r="1539" spans="1:1" x14ac:dyDescent="0.25">
      <c r="A1539" s="88"/>
    </row>
    <row r="1540" spans="1:1" x14ac:dyDescent="0.25">
      <c r="A1540" s="88"/>
    </row>
    <row r="1541" spans="1:1" x14ac:dyDescent="0.25">
      <c r="A1541" s="88"/>
    </row>
    <row r="1542" spans="1:1" x14ac:dyDescent="0.25">
      <c r="A1542" s="88"/>
    </row>
    <row r="1543" spans="1:1" x14ac:dyDescent="0.25">
      <c r="A1543" s="88"/>
    </row>
    <row r="1544" spans="1:1" x14ac:dyDescent="0.25">
      <c r="A1544" s="88"/>
    </row>
    <row r="1545" spans="1:1" x14ac:dyDescent="0.25">
      <c r="A1545" s="88"/>
    </row>
    <row r="1546" spans="1:1" x14ac:dyDescent="0.25">
      <c r="A1546" s="88"/>
    </row>
    <row r="1547" spans="1:1" x14ac:dyDescent="0.25">
      <c r="A1547" s="88"/>
    </row>
    <row r="1548" spans="1:1" x14ac:dyDescent="0.25">
      <c r="A1548" s="88"/>
    </row>
    <row r="1549" spans="1:1" x14ac:dyDescent="0.25">
      <c r="A1549" s="88"/>
    </row>
    <row r="1550" spans="1:1" x14ac:dyDescent="0.25">
      <c r="A1550" s="88"/>
    </row>
    <row r="1551" spans="1:1" x14ac:dyDescent="0.25">
      <c r="A1551" s="88"/>
    </row>
    <row r="1552" spans="1:1" x14ac:dyDescent="0.25">
      <c r="A1552" s="88"/>
    </row>
    <row r="1553" spans="1:1" x14ac:dyDescent="0.25">
      <c r="A1553" s="88"/>
    </row>
    <row r="1554" spans="1:1" x14ac:dyDescent="0.25">
      <c r="A1554" s="88"/>
    </row>
    <row r="1555" spans="1:1" x14ac:dyDescent="0.25">
      <c r="A1555" s="88"/>
    </row>
    <row r="1556" spans="1:1" x14ac:dyDescent="0.25">
      <c r="A1556" s="88"/>
    </row>
    <row r="1557" spans="1:1" x14ac:dyDescent="0.25">
      <c r="A1557" s="88"/>
    </row>
    <row r="1558" spans="1:1" x14ac:dyDescent="0.25">
      <c r="A1558" s="88"/>
    </row>
    <row r="1559" spans="1:1" x14ac:dyDescent="0.25">
      <c r="A1559" s="88"/>
    </row>
    <row r="1560" spans="1:1" x14ac:dyDescent="0.25">
      <c r="A1560" s="88"/>
    </row>
    <row r="1561" spans="1:1" x14ac:dyDescent="0.25">
      <c r="A1561" s="88"/>
    </row>
    <row r="1562" spans="1:1" x14ac:dyDescent="0.25">
      <c r="A1562" s="88"/>
    </row>
    <row r="1563" spans="1:1" x14ac:dyDescent="0.25">
      <c r="A1563" s="88"/>
    </row>
    <row r="1564" spans="1:1" x14ac:dyDescent="0.25">
      <c r="A1564" s="88"/>
    </row>
    <row r="1565" spans="1:1" x14ac:dyDescent="0.25">
      <c r="A1565" s="88"/>
    </row>
    <row r="1566" spans="1:1" x14ac:dyDescent="0.25">
      <c r="A1566" s="88"/>
    </row>
    <row r="1567" spans="1:1" x14ac:dyDescent="0.25">
      <c r="A1567" s="88"/>
    </row>
    <row r="1568" spans="1:1" x14ac:dyDescent="0.25">
      <c r="A1568" s="88"/>
    </row>
    <row r="1569" spans="1:1" x14ac:dyDescent="0.25">
      <c r="A1569" s="88"/>
    </row>
    <row r="1570" spans="1:1" x14ac:dyDescent="0.25">
      <c r="A1570" s="88"/>
    </row>
    <row r="1571" spans="1:1" x14ac:dyDescent="0.25">
      <c r="A1571" s="88"/>
    </row>
    <row r="1572" spans="1:1" x14ac:dyDescent="0.25">
      <c r="A1572" s="88"/>
    </row>
    <row r="1573" spans="1:1" x14ac:dyDescent="0.25">
      <c r="A1573" s="88"/>
    </row>
    <row r="1574" spans="1:1" x14ac:dyDescent="0.25">
      <c r="A1574" s="88"/>
    </row>
    <row r="1575" spans="1:1" x14ac:dyDescent="0.25">
      <c r="A1575" s="88"/>
    </row>
    <row r="1576" spans="1:1" x14ac:dyDescent="0.25">
      <c r="A1576" s="88"/>
    </row>
    <row r="1577" spans="1:1" x14ac:dyDescent="0.25">
      <c r="A1577" s="88"/>
    </row>
    <row r="1578" spans="1:1" x14ac:dyDescent="0.25">
      <c r="A1578" s="88"/>
    </row>
    <row r="1579" spans="1:1" x14ac:dyDescent="0.25">
      <c r="A1579" s="88"/>
    </row>
    <row r="1580" spans="1:1" x14ac:dyDescent="0.25">
      <c r="A1580" s="88"/>
    </row>
    <row r="1581" spans="1:1" x14ac:dyDescent="0.25">
      <c r="A1581" s="88"/>
    </row>
    <row r="1582" spans="1:1" x14ac:dyDescent="0.25">
      <c r="A1582" s="88"/>
    </row>
    <row r="1583" spans="1:1" x14ac:dyDescent="0.25">
      <c r="A1583" s="88"/>
    </row>
    <row r="1584" spans="1:1" x14ac:dyDescent="0.25">
      <c r="A1584" s="88"/>
    </row>
    <row r="1585" spans="1:1" x14ac:dyDescent="0.25">
      <c r="A1585" s="88"/>
    </row>
    <row r="1586" spans="1:1" x14ac:dyDescent="0.25">
      <c r="A1586" s="88"/>
    </row>
    <row r="1587" spans="1:1" x14ac:dyDescent="0.25">
      <c r="A1587" s="88"/>
    </row>
    <row r="1588" spans="1:1" x14ac:dyDescent="0.25">
      <c r="A1588" s="88"/>
    </row>
    <row r="1589" spans="1:1" x14ac:dyDescent="0.25">
      <c r="A1589" s="88"/>
    </row>
    <row r="1590" spans="1:1" x14ac:dyDescent="0.25">
      <c r="A1590" s="88"/>
    </row>
    <row r="1591" spans="1:1" x14ac:dyDescent="0.25">
      <c r="A1591" s="88"/>
    </row>
    <row r="1592" spans="1:1" x14ac:dyDescent="0.25">
      <c r="A1592" s="88"/>
    </row>
    <row r="1593" spans="1:1" x14ac:dyDescent="0.25">
      <c r="A1593" s="88"/>
    </row>
    <row r="1594" spans="1:1" x14ac:dyDescent="0.25">
      <c r="A1594" s="88"/>
    </row>
    <row r="1595" spans="1:1" x14ac:dyDescent="0.25">
      <c r="A1595" s="88"/>
    </row>
    <row r="1596" spans="1:1" x14ac:dyDescent="0.25">
      <c r="A1596" s="88"/>
    </row>
    <row r="1597" spans="1:1" x14ac:dyDescent="0.25">
      <c r="A1597" s="88"/>
    </row>
    <row r="1598" spans="1:1" x14ac:dyDescent="0.25">
      <c r="A1598" s="88"/>
    </row>
    <row r="1599" spans="1:1" x14ac:dyDescent="0.25">
      <c r="A1599" s="88"/>
    </row>
    <row r="1600" spans="1:1" x14ac:dyDescent="0.25">
      <c r="A1600" s="88"/>
    </row>
    <row r="1601" spans="1:1" x14ac:dyDescent="0.25">
      <c r="A1601" s="88"/>
    </row>
    <row r="1602" spans="1:1" x14ac:dyDescent="0.25">
      <c r="A1602" s="88"/>
    </row>
    <row r="1603" spans="1:1" x14ac:dyDescent="0.25">
      <c r="A1603" s="88"/>
    </row>
    <row r="1604" spans="1:1" x14ac:dyDescent="0.25">
      <c r="A1604" s="88"/>
    </row>
    <row r="1605" spans="1:1" x14ac:dyDescent="0.25">
      <c r="A1605" s="88"/>
    </row>
    <row r="1606" spans="1:1" x14ac:dyDescent="0.25">
      <c r="A1606" s="88"/>
    </row>
    <row r="1607" spans="1:1" x14ac:dyDescent="0.25">
      <c r="A1607" s="88"/>
    </row>
    <row r="1608" spans="1:1" x14ac:dyDescent="0.25">
      <c r="A1608" s="88"/>
    </row>
    <row r="1609" spans="1:1" x14ac:dyDescent="0.25">
      <c r="A1609" s="88"/>
    </row>
    <row r="1610" spans="1:1" x14ac:dyDescent="0.25">
      <c r="A1610" s="88"/>
    </row>
    <row r="1611" spans="1:1" x14ac:dyDescent="0.25">
      <c r="A1611" s="88"/>
    </row>
    <row r="1612" spans="1:1" x14ac:dyDescent="0.25">
      <c r="A1612" s="88"/>
    </row>
    <row r="1613" spans="1:1" x14ac:dyDescent="0.25">
      <c r="A1613" s="88"/>
    </row>
    <row r="1614" spans="1:1" x14ac:dyDescent="0.25">
      <c r="A1614" s="88"/>
    </row>
    <row r="1615" spans="1:1" x14ac:dyDescent="0.25">
      <c r="A1615" s="88"/>
    </row>
    <row r="1616" spans="1:1" x14ac:dyDescent="0.25">
      <c r="A1616" s="88"/>
    </row>
    <row r="1617" spans="1:1" x14ac:dyDescent="0.25">
      <c r="A1617" s="88"/>
    </row>
    <row r="1618" spans="1:1" x14ac:dyDescent="0.25">
      <c r="A1618" s="88"/>
    </row>
    <row r="1619" spans="1:1" x14ac:dyDescent="0.25">
      <c r="A1619" s="88"/>
    </row>
    <row r="1620" spans="1:1" x14ac:dyDescent="0.25">
      <c r="A1620" s="88"/>
    </row>
    <row r="1621" spans="1:1" x14ac:dyDescent="0.25">
      <c r="A1621" s="88"/>
    </row>
    <row r="1622" spans="1:1" x14ac:dyDescent="0.25">
      <c r="A1622" s="88"/>
    </row>
    <row r="1623" spans="1:1" x14ac:dyDescent="0.25">
      <c r="A1623" s="88"/>
    </row>
    <row r="1624" spans="1:1" x14ac:dyDescent="0.25">
      <c r="A1624" s="88"/>
    </row>
    <row r="1625" spans="1:1" x14ac:dyDescent="0.25">
      <c r="A1625" s="88"/>
    </row>
    <row r="1626" spans="1:1" x14ac:dyDescent="0.25">
      <c r="A1626" s="88"/>
    </row>
    <row r="1627" spans="1:1" x14ac:dyDescent="0.25">
      <c r="A1627" s="88"/>
    </row>
    <row r="1628" spans="1:1" x14ac:dyDescent="0.25">
      <c r="A1628" s="88"/>
    </row>
    <row r="1629" spans="1:1" x14ac:dyDescent="0.25">
      <c r="A1629" s="88"/>
    </row>
    <row r="1630" spans="1:1" x14ac:dyDescent="0.25">
      <c r="A1630" s="88"/>
    </row>
    <row r="1631" spans="1:1" x14ac:dyDescent="0.25">
      <c r="A1631" s="88"/>
    </row>
    <row r="1632" spans="1:1" x14ac:dyDescent="0.25">
      <c r="A1632" s="88"/>
    </row>
    <row r="1633" spans="1:1" x14ac:dyDescent="0.25">
      <c r="A1633" s="88"/>
    </row>
    <row r="1634" spans="1:1" x14ac:dyDescent="0.25">
      <c r="A1634" s="88"/>
    </row>
    <row r="1635" spans="1:1" x14ac:dyDescent="0.25">
      <c r="A1635" s="88"/>
    </row>
    <row r="1636" spans="1:1" x14ac:dyDescent="0.25">
      <c r="A1636" s="88"/>
    </row>
    <row r="1637" spans="1:1" x14ac:dyDescent="0.25">
      <c r="A1637" s="88"/>
    </row>
    <row r="1638" spans="1:1" x14ac:dyDescent="0.25">
      <c r="A1638" s="88"/>
    </row>
    <row r="1639" spans="1:1" x14ac:dyDescent="0.25">
      <c r="A1639" s="88"/>
    </row>
    <row r="1640" spans="1:1" x14ac:dyDescent="0.25">
      <c r="A1640" s="88"/>
    </row>
    <row r="1641" spans="1:1" x14ac:dyDescent="0.25">
      <c r="A1641" s="88"/>
    </row>
    <row r="1642" spans="1:1" x14ac:dyDescent="0.25">
      <c r="A1642" s="88"/>
    </row>
    <row r="1643" spans="1:1" x14ac:dyDescent="0.25">
      <c r="A1643" s="88"/>
    </row>
    <row r="1644" spans="1:1" x14ac:dyDescent="0.25">
      <c r="A1644" s="88"/>
    </row>
    <row r="1645" spans="1:1" x14ac:dyDescent="0.25">
      <c r="A1645" s="88"/>
    </row>
    <row r="1646" spans="1:1" x14ac:dyDescent="0.25">
      <c r="A1646" s="88"/>
    </row>
    <row r="1647" spans="1:1" x14ac:dyDescent="0.25">
      <c r="A1647" s="88"/>
    </row>
    <row r="1648" spans="1:1" x14ac:dyDescent="0.25">
      <c r="A1648" s="88"/>
    </row>
    <row r="1649" spans="1:1" x14ac:dyDescent="0.25">
      <c r="A1649" s="88"/>
    </row>
    <row r="1650" spans="1:1" x14ac:dyDescent="0.25">
      <c r="A1650" s="88"/>
    </row>
    <row r="1651" spans="1:1" x14ac:dyDescent="0.25">
      <c r="A1651" s="88"/>
    </row>
    <row r="1652" spans="1:1" x14ac:dyDescent="0.25">
      <c r="A1652" s="88"/>
    </row>
    <row r="1653" spans="1:1" x14ac:dyDescent="0.25">
      <c r="A1653" s="88"/>
    </row>
    <row r="1654" spans="1:1" x14ac:dyDescent="0.25">
      <c r="A1654" s="88"/>
    </row>
    <row r="1655" spans="1:1" x14ac:dyDescent="0.25">
      <c r="A1655" s="88"/>
    </row>
    <row r="1656" spans="1:1" x14ac:dyDescent="0.25">
      <c r="A1656" s="88"/>
    </row>
    <row r="1657" spans="1:1" x14ac:dyDescent="0.25">
      <c r="A1657" s="88"/>
    </row>
    <row r="1658" spans="1:1" x14ac:dyDescent="0.25">
      <c r="A1658" s="88"/>
    </row>
    <row r="1659" spans="1:1" x14ac:dyDescent="0.25">
      <c r="A1659" s="88"/>
    </row>
    <row r="1660" spans="1:1" x14ac:dyDescent="0.25">
      <c r="A1660" s="88"/>
    </row>
    <row r="1661" spans="1:1" x14ac:dyDescent="0.25">
      <c r="A1661" s="88"/>
    </row>
    <row r="1662" spans="1:1" x14ac:dyDescent="0.25">
      <c r="A1662" s="88"/>
    </row>
    <row r="1663" spans="1:1" x14ac:dyDescent="0.25">
      <c r="A1663" s="88"/>
    </row>
    <row r="1664" spans="1:1" x14ac:dyDescent="0.25">
      <c r="A1664" s="88"/>
    </row>
    <row r="1665" spans="1:1" x14ac:dyDescent="0.25">
      <c r="A1665" s="88"/>
    </row>
    <row r="1666" spans="1:1" x14ac:dyDescent="0.25">
      <c r="A1666" s="88"/>
    </row>
    <row r="1667" spans="1:1" x14ac:dyDescent="0.25">
      <c r="A1667" s="88"/>
    </row>
    <row r="1668" spans="1:1" x14ac:dyDescent="0.25">
      <c r="A1668" s="88"/>
    </row>
    <row r="1669" spans="1:1" x14ac:dyDescent="0.25">
      <c r="A1669" s="88"/>
    </row>
    <row r="1670" spans="1:1" x14ac:dyDescent="0.25">
      <c r="A1670" s="88"/>
    </row>
    <row r="1671" spans="1:1" x14ac:dyDescent="0.25">
      <c r="A1671" s="88"/>
    </row>
    <row r="1672" spans="1:1" x14ac:dyDescent="0.25">
      <c r="A1672" s="88"/>
    </row>
    <row r="1673" spans="1:1" x14ac:dyDescent="0.25">
      <c r="A1673" s="88"/>
    </row>
    <row r="1674" spans="1:1" x14ac:dyDescent="0.25">
      <c r="A1674" s="88"/>
    </row>
    <row r="1675" spans="1:1" x14ac:dyDescent="0.25">
      <c r="A1675" s="88"/>
    </row>
    <row r="1676" spans="1:1" x14ac:dyDescent="0.25">
      <c r="A1676" s="88"/>
    </row>
    <row r="1677" spans="1:1" x14ac:dyDescent="0.25">
      <c r="A1677" s="88"/>
    </row>
    <row r="1678" spans="1:1" x14ac:dyDescent="0.25">
      <c r="A1678" s="88"/>
    </row>
    <row r="1679" spans="1:1" x14ac:dyDescent="0.25">
      <c r="A1679" s="88"/>
    </row>
    <row r="1680" spans="1:1" x14ac:dyDescent="0.25">
      <c r="A1680" s="88"/>
    </row>
    <row r="1681" spans="1:1" x14ac:dyDescent="0.25">
      <c r="A1681" s="88"/>
    </row>
    <row r="1682" spans="1:1" x14ac:dyDescent="0.25">
      <c r="A1682" s="88"/>
    </row>
    <row r="1683" spans="1:1" x14ac:dyDescent="0.25">
      <c r="A1683" s="88"/>
    </row>
    <row r="1684" spans="1:1" x14ac:dyDescent="0.25">
      <c r="A1684" s="88"/>
    </row>
    <row r="1685" spans="1:1" x14ac:dyDescent="0.25">
      <c r="A1685" s="88"/>
    </row>
    <row r="1686" spans="1:1" x14ac:dyDescent="0.25">
      <c r="A1686" s="88"/>
    </row>
    <row r="1687" spans="1:1" x14ac:dyDescent="0.25">
      <c r="A1687" s="88"/>
    </row>
    <row r="1688" spans="1:1" x14ac:dyDescent="0.25">
      <c r="A1688" s="88"/>
    </row>
    <row r="1689" spans="1:1" x14ac:dyDescent="0.25">
      <c r="A1689" s="88"/>
    </row>
    <row r="1690" spans="1:1" x14ac:dyDescent="0.25">
      <c r="A1690" s="88"/>
    </row>
    <row r="1691" spans="1:1" x14ac:dyDescent="0.25">
      <c r="A1691" s="88"/>
    </row>
    <row r="1692" spans="1:1" x14ac:dyDescent="0.25">
      <c r="A1692" s="88"/>
    </row>
    <row r="1693" spans="1:1" x14ac:dyDescent="0.25">
      <c r="A1693" s="88"/>
    </row>
    <row r="1694" spans="1:1" x14ac:dyDescent="0.25">
      <c r="A1694" s="88"/>
    </row>
    <row r="1695" spans="1:1" x14ac:dyDescent="0.25">
      <c r="A1695" s="88"/>
    </row>
    <row r="1696" spans="1:1" x14ac:dyDescent="0.25">
      <c r="A1696" s="88"/>
    </row>
    <row r="1697" spans="1:1" x14ac:dyDescent="0.25">
      <c r="A1697" s="88"/>
    </row>
    <row r="1698" spans="1:1" x14ac:dyDescent="0.25">
      <c r="A1698" s="88"/>
    </row>
    <row r="1699" spans="1:1" x14ac:dyDescent="0.25">
      <c r="A1699" s="88"/>
    </row>
    <row r="1700" spans="1:1" x14ac:dyDescent="0.25">
      <c r="A1700" s="88"/>
    </row>
    <row r="1701" spans="1:1" x14ac:dyDescent="0.25">
      <c r="A1701" s="88"/>
    </row>
    <row r="1702" spans="1:1" x14ac:dyDescent="0.25">
      <c r="A1702" s="88"/>
    </row>
    <row r="1703" spans="1:1" x14ac:dyDescent="0.25">
      <c r="A1703" s="88"/>
    </row>
    <row r="1704" spans="1:1" x14ac:dyDescent="0.25">
      <c r="A1704" s="88"/>
    </row>
    <row r="1705" spans="1:1" x14ac:dyDescent="0.25">
      <c r="A1705" s="88"/>
    </row>
    <row r="1706" spans="1:1" x14ac:dyDescent="0.25">
      <c r="A1706" s="88"/>
    </row>
    <row r="1707" spans="1:1" x14ac:dyDescent="0.25">
      <c r="A1707" s="88"/>
    </row>
    <row r="1708" spans="1:1" x14ac:dyDescent="0.25">
      <c r="A1708" s="88"/>
    </row>
    <row r="1709" spans="1:1" x14ac:dyDescent="0.25">
      <c r="A1709" s="88"/>
    </row>
    <row r="1710" spans="1:1" x14ac:dyDescent="0.25">
      <c r="A1710" s="88"/>
    </row>
    <row r="1711" spans="1:1" x14ac:dyDescent="0.25">
      <c r="A1711" s="88"/>
    </row>
    <row r="1712" spans="1:1" x14ac:dyDescent="0.25">
      <c r="A1712" s="88"/>
    </row>
    <row r="1713" spans="1:1" x14ac:dyDescent="0.25">
      <c r="A1713" s="88"/>
    </row>
    <row r="1714" spans="1:1" x14ac:dyDescent="0.25">
      <c r="A1714" s="88"/>
    </row>
    <row r="1715" spans="1:1" x14ac:dyDescent="0.25">
      <c r="A1715" s="88"/>
    </row>
    <row r="1716" spans="1:1" x14ac:dyDescent="0.25">
      <c r="A1716" s="88"/>
    </row>
    <row r="1717" spans="1:1" x14ac:dyDescent="0.25">
      <c r="A1717" s="88"/>
    </row>
    <row r="1718" spans="1:1" x14ac:dyDescent="0.25">
      <c r="A1718" s="88"/>
    </row>
    <row r="1719" spans="1:1" x14ac:dyDescent="0.25">
      <c r="A1719" s="88"/>
    </row>
    <row r="1720" spans="1:1" x14ac:dyDescent="0.25">
      <c r="A1720" s="88"/>
    </row>
    <row r="1721" spans="1:1" x14ac:dyDescent="0.25">
      <c r="A1721" s="88"/>
    </row>
    <row r="1722" spans="1:1" x14ac:dyDescent="0.25">
      <c r="A1722" s="88"/>
    </row>
    <row r="1723" spans="1:1" x14ac:dyDescent="0.25">
      <c r="A1723" s="88"/>
    </row>
    <row r="1724" spans="1:1" x14ac:dyDescent="0.25">
      <c r="A1724" s="88"/>
    </row>
    <row r="1725" spans="1:1" x14ac:dyDescent="0.25">
      <c r="A1725" s="88"/>
    </row>
    <row r="1726" spans="1:1" x14ac:dyDescent="0.25">
      <c r="A1726" s="88"/>
    </row>
    <row r="1727" spans="1:1" x14ac:dyDescent="0.25">
      <c r="A1727" s="88"/>
    </row>
    <row r="1728" spans="1:1" x14ac:dyDescent="0.25">
      <c r="A1728" s="88"/>
    </row>
    <row r="1729" spans="1:1" x14ac:dyDescent="0.25">
      <c r="A1729" s="88"/>
    </row>
    <row r="1730" spans="1:1" x14ac:dyDescent="0.25">
      <c r="A1730" s="88"/>
    </row>
    <row r="1731" spans="1:1" x14ac:dyDescent="0.25">
      <c r="A1731" s="88"/>
    </row>
    <row r="1732" spans="1:1" x14ac:dyDescent="0.25">
      <c r="A1732" s="88"/>
    </row>
    <row r="1733" spans="1:1" x14ac:dyDescent="0.25">
      <c r="A1733" s="88"/>
    </row>
    <row r="1734" spans="1:1" x14ac:dyDescent="0.25">
      <c r="A1734" s="88"/>
    </row>
    <row r="1735" spans="1:1" x14ac:dyDescent="0.25">
      <c r="A1735" s="88"/>
    </row>
    <row r="1736" spans="1:1" x14ac:dyDescent="0.25">
      <c r="A1736" s="88"/>
    </row>
    <row r="1737" spans="1:1" x14ac:dyDescent="0.25">
      <c r="A1737" s="88"/>
    </row>
    <row r="1738" spans="1:1" x14ac:dyDescent="0.25">
      <c r="A1738" s="88"/>
    </row>
    <row r="1739" spans="1:1" x14ac:dyDescent="0.25">
      <c r="A1739" s="88"/>
    </row>
    <row r="1740" spans="1:1" x14ac:dyDescent="0.25">
      <c r="A1740" s="88"/>
    </row>
    <row r="1741" spans="1:1" x14ac:dyDescent="0.25">
      <c r="A1741" s="88"/>
    </row>
    <row r="1742" spans="1:1" x14ac:dyDescent="0.25">
      <c r="A1742" s="88"/>
    </row>
    <row r="1743" spans="1:1" x14ac:dyDescent="0.25">
      <c r="A1743" s="88"/>
    </row>
    <row r="1744" spans="1:1" x14ac:dyDescent="0.25">
      <c r="A1744" s="88"/>
    </row>
    <row r="1745" spans="1:1" x14ac:dyDescent="0.25">
      <c r="A1745" s="88"/>
    </row>
    <row r="1746" spans="1:1" x14ac:dyDescent="0.25">
      <c r="A1746" s="88"/>
    </row>
    <row r="1747" spans="1:1" x14ac:dyDescent="0.25">
      <c r="A1747" s="88"/>
    </row>
    <row r="1748" spans="1:1" x14ac:dyDescent="0.25">
      <c r="A1748" s="88"/>
    </row>
    <row r="1749" spans="1:1" x14ac:dyDescent="0.25">
      <c r="A1749" s="88"/>
    </row>
    <row r="1750" spans="1:1" x14ac:dyDescent="0.25">
      <c r="A1750" s="88"/>
    </row>
    <row r="1751" spans="1:1" x14ac:dyDescent="0.25">
      <c r="A1751" s="88"/>
    </row>
    <row r="1752" spans="1:1" x14ac:dyDescent="0.25">
      <c r="A1752" s="88"/>
    </row>
    <row r="1753" spans="1:1" x14ac:dyDescent="0.25">
      <c r="A1753" s="88"/>
    </row>
    <row r="1754" spans="1:1" x14ac:dyDescent="0.25">
      <c r="A1754" s="88"/>
    </row>
    <row r="1755" spans="1:1" x14ac:dyDescent="0.25">
      <c r="A1755" s="88"/>
    </row>
    <row r="1756" spans="1:1" x14ac:dyDescent="0.25">
      <c r="A1756" s="88"/>
    </row>
    <row r="1757" spans="1:1" x14ac:dyDescent="0.25">
      <c r="A1757" s="88"/>
    </row>
    <row r="1758" spans="1:1" x14ac:dyDescent="0.25">
      <c r="A1758" s="88"/>
    </row>
    <row r="1759" spans="1:1" x14ac:dyDescent="0.25">
      <c r="A1759" s="88"/>
    </row>
    <row r="1760" spans="1:1" x14ac:dyDescent="0.25">
      <c r="A1760" s="88"/>
    </row>
    <row r="1761" spans="1:1" x14ac:dyDescent="0.25">
      <c r="A1761" s="88"/>
    </row>
    <row r="1762" spans="1:1" x14ac:dyDescent="0.25">
      <c r="A1762" s="88"/>
    </row>
    <row r="1763" spans="1:1" x14ac:dyDescent="0.25">
      <c r="A1763" s="88"/>
    </row>
    <row r="1764" spans="1:1" x14ac:dyDescent="0.25">
      <c r="A1764" s="88"/>
    </row>
    <row r="1765" spans="1:1" x14ac:dyDescent="0.25">
      <c r="A1765" s="88"/>
    </row>
    <row r="1766" spans="1:1" x14ac:dyDescent="0.25">
      <c r="A1766" s="88"/>
    </row>
    <row r="1767" spans="1:1" x14ac:dyDescent="0.25">
      <c r="A1767" s="88"/>
    </row>
    <row r="1768" spans="1:1" x14ac:dyDescent="0.25">
      <c r="A1768" s="88"/>
    </row>
    <row r="1769" spans="1:1" x14ac:dyDescent="0.25">
      <c r="A1769" s="88"/>
    </row>
    <row r="1770" spans="1:1" x14ac:dyDescent="0.25">
      <c r="A1770" s="88"/>
    </row>
    <row r="1771" spans="1:1" x14ac:dyDescent="0.25">
      <c r="A1771" s="88"/>
    </row>
    <row r="1772" spans="1:1" x14ac:dyDescent="0.25">
      <c r="A1772" s="88"/>
    </row>
    <row r="1773" spans="1:1" x14ac:dyDescent="0.25">
      <c r="A1773" s="88"/>
    </row>
    <row r="1774" spans="1:1" x14ac:dyDescent="0.25">
      <c r="A1774" s="88"/>
    </row>
    <row r="1775" spans="1:1" x14ac:dyDescent="0.25">
      <c r="A1775" s="88"/>
    </row>
    <row r="1776" spans="1:1" x14ac:dyDescent="0.25">
      <c r="A1776" s="88"/>
    </row>
    <row r="1777" spans="1:1" x14ac:dyDescent="0.25">
      <c r="A1777" s="88"/>
    </row>
    <row r="1778" spans="1:1" x14ac:dyDescent="0.25">
      <c r="A1778" s="88"/>
    </row>
    <row r="1779" spans="1:1" x14ac:dyDescent="0.25">
      <c r="A1779" s="88"/>
    </row>
    <row r="1780" spans="1:1" x14ac:dyDescent="0.25">
      <c r="A1780" s="88"/>
    </row>
    <row r="1781" spans="1:1" x14ac:dyDescent="0.25">
      <c r="A1781" s="88"/>
    </row>
    <row r="1782" spans="1:1" x14ac:dyDescent="0.25">
      <c r="A1782" s="88"/>
    </row>
    <row r="1783" spans="1:1" x14ac:dyDescent="0.25">
      <c r="A1783" s="88"/>
    </row>
    <row r="1784" spans="1:1" x14ac:dyDescent="0.25">
      <c r="A1784" s="88"/>
    </row>
    <row r="1785" spans="1:1" x14ac:dyDescent="0.25">
      <c r="A1785" s="88"/>
    </row>
    <row r="1786" spans="1:1" x14ac:dyDescent="0.25">
      <c r="A1786" s="88"/>
    </row>
    <row r="1787" spans="1:1" x14ac:dyDescent="0.25">
      <c r="A1787" s="88"/>
    </row>
    <row r="1788" spans="1:1" x14ac:dyDescent="0.25">
      <c r="A1788" s="88"/>
    </row>
    <row r="1789" spans="1:1" x14ac:dyDescent="0.25">
      <c r="A1789" s="88"/>
    </row>
    <row r="1790" spans="1:1" x14ac:dyDescent="0.25">
      <c r="A1790" s="88"/>
    </row>
    <row r="1791" spans="1:1" x14ac:dyDescent="0.25">
      <c r="A1791" s="88"/>
    </row>
    <row r="1792" spans="1:1" x14ac:dyDescent="0.25">
      <c r="A1792" s="88"/>
    </row>
    <row r="1793" spans="1:1" x14ac:dyDescent="0.25">
      <c r="A1793" s="88"/>
    </row>
    <row r="1794" spans="1:1" x14ac:dyDescent="0.25">
      <c r="A1794" s="88"/>
    </row>
    <row r="1795" spans="1:1" x14ac:dyDescent="0.25">
      <c r="A1795" s="88"/>
    </row>
    <row r="1796" spans="1:1" x14ac:dyDescent="0.25">
      <c r="A1796" s="88"/>
    </row>
    <row r="1797" spans="1:1" x14ac:dyDescent="0.25">
      <c r="A1797" s="88"/>
    </row>
    <row r="1798" spans="1:1" x14ac:dyDescent="0.25">
      <c r="A1798" s="88"/>
    </row>
    <row r="1799" spans="1:1" x14ac:dyDescent="0.25">
      <c r="A1799" s="88"/>
    </row>
    <row r="1800" spans="1:1" x14ac:dyDescent="0.25">
      <c r="A1800" s="88"/>
    </row>
    <row r="1801" spans="1:1" x14ac:dyDescent="0.25">
      <c r="A1801" s="88"/>
    </row>
    <row r="1802" spans="1:1" x14ac:dyDescent="0.25">
      <c r="A1802" s="88"/>
    </row>
    <row r="1803" spans="1:1" x14ac:dyDescent="0.25">
      <c r="A1803" s="88"/>
    </row>
    <row r="1804" spans="1:1" x14ac:dyDescent="0.25">
      <c r="A1804" s="88"/>
    </row>
    <row r="1805" spans="1:1" x14ac:dyDescent="0.25">
      <c r="A1805" s="88"/>
    </row>
    <row r="1806" spans="1:1" x14ac:dyDescent="0.25">
      <c r="A1806" s="88"/>
    </row>
    <row r="1807" spans="1:1" x14ac:dyDescent="0.25">
      <c r="A1807" s="88"/>
    </row>
    <row r="1808" spans="1:1" x14ac:dyDescent="0.25">
      <c r="A1808" s="88"/>
    </row>
    <row r="1809" spans="1:1" x14ac:dyDescent="0.25">
      <c r="A1809" s="88"/>
    </row>
    <row r="1810" spans="1:1" x14ac:dyDescent="0.25">
      <c r="A1810" s="88"/>
    </row>
    <row r="1811" spans="1:1" x14ac:dyDescent="0.25">
      <c r="A1811" s="88"/>
    </row>
    <row r="1812" spans="1:1" x14ac:dyDescent="0.25">
      <c r="A1812" s="88"/>
    </row>
    <row r="1813" spans="1:1" x14ac:dyDescent="0.25">
      <c r="A1813" s="88"/>
    </row>
    <row r="1814" spans="1:1" x14ac:dyDescent="0.25">
      <c r="A1814" s="88"/>
    </row>
    <row r="1815" spans="1:1" x14ac:dyDescent="0.25">
      <c r="A1815" s="88"/>
    </row>
    <row r="1816" spans="1:1" x14ac:dyDescent="0.25">
      <c r="A1816" s="88"/>
    </row>
    <row r="1817" spans="1:1" x14ac:dyDescent="0.25">
      <c r="A1817" s="88"/>
    </row>
    <row r="1818" spans="1:1" x14ac:dyDescent="0.25">
      <c r="A1818" s="88"/>
    </row>
    <row r="1819" spans="1:1" x14ac:dyDescent="0.25">
      <c r="A1819" s="88"/>
    </row>
    <row r="1820" spans="1:1" x14ac:dyDescent="0.25">
      <c r="A1820" s="88"/>
    </row>
    <row r="1821" spans="1:1" x14ac:dyDescent="0.25">
      <c r="A1821" s="88"/>
    </row>
    <row r="1822" spans="1:1" x14ac:dyDescent="0.25">
      <c r="A1822" s="88"/>
    </row>
    <row r="1823" spans="1:1" x14ac:dyDescent="0.25">
      <c r="A1823" s="88"/>
    </row>
    <row r="1824" spans="1:1" x14ac:dyDescent="0.25">
      <c r="A1824" s="88"/>
    </row>
    <row r="1825" spans="1:1" x14ac:dyDescent="0.25">
      <c r="A1825" s="88"/>
    </row>
    <row r="1826" spans="1:1" x14ac:dyDescent="0.25">
      <c r="A1826" s="88"/>
    </row>
    <row r="1827" spans="1:1" x14ac:dyDescent="0.25">
      <c r="A1827" s="88"/>
    </row>
    <row r="1828" spans="1:1" x14ac:dyDescent="0.25">
      <c r="A1828" s="88"/>
    </row>
    <row r="1829" spans="1:1" x14ac:dyDescent="0.25">
      <c r="A1829" s="88"/>
    </row>
    <row r="1830" spans="1:1" x14ac:dyDescent="0.25">
      <c r="A1830" s="88"/>
    </row>
    <row r="1831" spans="1:1" x14ac:dyDescent="0.25">
      <c r="A1831" s="88"/>
    </row>
    <row r="1832" spans="1:1" x14ac:dyDescent="0.25">
      <c r="A1832" s="88"/>
    </row>
    <row r="1833" spans="1:1" x14ac:dyDescent="0.25">
      <c r="A1833" s="88"/>
    </row>
    <row r="1834" spans="1:1" x14ac:dyDescent="0.25">
      <c r="A1834" s="88"/>
    </row>
    <row r="1835" spans="1:1" x14ac:dyDescent="0.25">
      <c r="A1835" s="88"/>
    </row>
    <row r="1836" spans="1:1" x14ac:dyDescent="0.25">
      <c r="A1836" s="88"/>
    </row>
    <row r="1837" spans="1:1" x14ac:dyDescent="0.25">
      <c r="A1837" s="88"/>
    </row>
    <row r="1838" spans="1:1" x14ac:dyDescent="0.25">
      <c r="A1838" s="88"/>
    </row>
    <row r="1839" spans="1:1" x14ac:dyDescent="0.25">
      <c r="A1839" s="88"/>
    </row>
    <row r="1840" spans="1:1" x14ac:dyDescent="0.25">
      <c r="A1840" s="88"/>
    </row>
    <row r="1841" spans="1:1" x14ac:dyDescent="0.25">
      <c r="A1841" s="88"/>
    </row>
    <row r="1842" spans="1:1" x14ac:dyDescent="0.25">
      <c r="A1842" s="88"/>
    </row>
    <row r="1843" spans="1:1" x14ac:dyDescent="0.25">
      <c r="A1843" s="88"/>
    </row>
    <row r="1844" spans="1:1" x14ac:dyDescent="0.25">
      <c r="A1844" s="88"/>
    </row>
    <row r="1845" spans="1:1" x14ac:dyDescent="0.25">
      <c r="A1845" s="88"/>
    </row>
    <row r="1846" spans="1:1" x14ac:dyDescent="0.25">
      <c r="A1846" s="88"/>
    </row>
    <row r="1847" spans="1:1" x14ac:dyDescent="0.25">
      <c r="A1847" s="88"/>
    </row>
    <row r="1848" spans="1:1" x14ac:dyDescent="0.25">
      <c r="A1848" s="88"/>
    </row>
    <row r="1849" spans="1:1" x14ac:dyDescent="0.25">
      <c r="A1849" s="88"/>
    </row>
    <row r="1850" spans="1:1" x14ac:dyDescent="0.25">
      <c r="A1850" s="88"/>
    </row>
    <row r="1851" spans="1:1" x14ac:dyDescent="0.25">
      <c r="A1851" s="88"/>
    </row>
    <row r="1852" spans="1:1" x14ac:dyDescent="0.25">
      <c r="A1852" s="88"/>
    </row>
    <row r="1853" spans="1:1" x14ac:dyDescent="0.25">
      <c r="A1853" s="88"/>
    </row>
    <row r="1854" spans="1:1" x14ac:dyDescent="0.25">
      <c r="A1854" s="88"/>
    </row>
    <row r="1855" spans="1:1" x14ac:dyDescent="0.25">
      <c r="A1855" s="88"/>
    </row>
    <row r="1856" spans="1:1" x14ac:dyDescent="0.25">
      <c r="A1856" s="88"/>
    </row>
    <row r="1857" spans="1:1" x14ac:dyDescent="0.25">
      <c r="A1857" s="88"/>
    </row>
    <row r="1858" spans="1:1" x14ac:dyDescent="0.25">
      <c r="A1858" s="88"/>
    </row>
    <row r="1859" spans="1:1" x14ac:dyDescent="0.25">
      <c r="A1859" s="88"/>
    </row>
    <row r="1860" spans="1:1" x14ac:dyDescent="0.25">
      <c r="A1860" s="88"/>
    </row>
    <row r="1861" spans="1:1" x14ac:dyDescent="0.25">
      <c r="A1861" s="88"/>
    </row>
    <row r="1862" spans="1:1" x14ac:dyDescent="0.25">
      <c r="A1862" s="88"/>
    </row>
    <row r="1863" spans="1:1" x14ac:dyDescent="0.25">
      <c r="A1863" s="88"/>
    </row>
    <row r="1864" spans="1:1" x14ac:dyDescent="0.25">
      <c r="A1864" s="88"/>
    </row>
    <row r="1865" spans="1:1" x14ac:dyDescent="0.25">
      <c r="A1865" s="88"/>
    </row>
    <row r="1866" spans="1:1" x14ac:dyDescent="0.25">
      <c r="A1866" s="88"/>
    </row>
    <row r="1867" spans="1:1" x14ac:dyDescent="0.25">
      <c r="A1867" s="88"/>
    </row>
    <row r="1868" spans="1:1" x14ac:dyDescent="0.25">
      <c r="A1868" s="88"/>
    </row>
    <row r="1869" spans="1:1" x14ac:dyDescent="0.25">
      <c r="A1869" s="88"/>
    </row>
    <row r="1870" spans="1:1" x14ac:dyDescent="0.25">
      <c r="A1870" s="88"/>
    </row>
    <row r="1871" spans="1:1" x14ac:dyDescent="0.25">
      <c r="A1871" s="88"/>
    </row>
    <row r="1872" spans="1:1" x14ac:dyDescent="0.25">
      <c r="A1872" s="88"/>
    </row>
    <row r="1873" spans="1:1" x14ac:dyDescent="0.25">
      <c r="A1873" s="88"/>
    </row>
    <row r="1874" spans="1:1" x14ac:dyDescent="0.25">
      <c r="A1874" s="88"/>
    </row>
    <row r="1875" spans="1:1" x14ac:dyDescent="0.25">
      <c r="A1875" s="88"/>
    </row>
    <row r="1876" spans="1:1" x14ac:dyDescent="0.25">
      <c r="A1876" s="88"/>
    </row>
    <row r="1877" spans="1:1" x14ac:dyDescent="0.25">
      <c r="A1877" s="88"/>
    </row>
    <row r="1878" spans="1:1" x14ac:dyDescent="0.25">
      <c r="A1878" s="88"/>
    </row>
    <row r="1879" spans="1:1" x14ac:dyDescent="0.25">
      <c r="A1879" s="88"/>
    </row>
    <row r="1880" spans="1:1" x14ac:dyDescent="0.25">
      <c r="A1880" s="88"/>
    </row>
    <row r="1881" spans="1:1" x14ac:dyDescent="0.25">
      <c r="A1881" s="88"/>
    </row>
    <row r="1882" spans="1:1" x14ac:dyDescent="0.25">
      <c r="A1882" s="88"/>
    </row>
    <row r="1883" spans="1:1" x14ac:dyDescent="0.25">
      <c r="A1883" s="88"/>
    </row>
    <row r="1884" spans="1:1" x14ac:dyDescent="0.25">
      <c r="A1884" s="88"/>
    </row>
    <row r="1885" spans="1:1" x14ac:dyDescent="0.25">
      <c r="A1885" s="88"/>
    </row>
    <row r="1886" spans="1:1" x14ac:dyDescent="0.25">
      <c r="A1886" s="88"/>
    </row>
    <row r="1887" spans="1:1" x14ac:dyDescent="0.25">
      <c r="A1887" s="88"/>
    </row>
    <row r="1888" spans="1:1" x14ac:dyDescent="0.25">
      <c r="A1888" s="88"/>
    </row>
    <row r="1889" spans="1:1" x14ac:dyDescent="0.25">
      <c r="A1889" s="88"/>
    </row>
    <row r="1890" spans="1:1" x14ac:dyDescent="0.25">
      <c r="A1890" s="88"/>
    </row>
    <row r="1891" spans="1:1" x14ac:dyDescent="0.25">
      <c r="A1891" s="88"/>
    </row>
    <row r="1892" spans="1:1" x14ac:dyDescent="0.25">
      <c r="A1892" s="88"/>
    </row>
    <row r="1893" spans="1:1" x14ac:dyDescent="0.25">
      <c r="A1893" s="88"/>
    </row>
    <row r="1894" spans="1:1" x14ac:dyDescent="0.25">
      <c r="A1894" s="88"/>
    </row>
    <row r="1895" spans="1:1" x14ac:dyDescent="0.25">
      <c r="A1895" s="88"/>
    </row>
    <row r="1896" spans="1:1" x14ac:dyDescent="0.25">
      <c r="A1896" s="88"/>
    </row>
    <row r="1897" spans="1:1" x14ac:dyDescent="0.25">
      <c r="A1897" s="88"/>
    </row>
    <row r="1898" spans="1:1" x14ac:dyDescent="0.25">
      <c r="A1898" s="88"/>
    </row>
    <row r="1899" spans="1:1" x14ac:dyDescent="0.25">
      <c r="A1899" s="88"/>
    </row>
    <row r="1900" spans="1:1" x14ac:dyDescent="0.25">
      <c r="A1900" s="88"/>
    </row>
    <row r="1901" spans="1:1" x14ac:dyDescent="0.25">
      <c r="A1901" s="88"/>
    </row>
    <row r="1902" spans="1:1" x14ac:dyDescent="0.25">
      <c r="A1902" s="88"/>
    </row>
    <row r="1903" spans="1:1" x14ac:dyDescent="0.25">
      <c r="A1903" s="88"/>
    </row>
    <row r="1904" spans="1:1" x14ac:dyDescent="0.25">
      <c r="A1904" s="88"/>
    </row>
    <row r="1905" spans="1:1" x14ac:dyDescent="0.25">
      <c r="A1905" s="88"/>
    </row>
    <row r="1906" spans="1:1" x14ac:dyDescent="0.25">
      <c r="A1906" s="88"/>
    </row>
    <row r="1907" spans="1:1" x14ac:dyDescent="0.25">
      <c r="A1907" s="88"/>
    </row>
    <row r="1908" spans="1:1" x14ac:dyDescent="0.25">
      <c r="A1908" s="88"/>
    </row>
    <row r="1909" spans="1:1" x14ac:dyDescent="0.25">
      <c r="A1909" s="88"/>
    </row>
    <row r="1910" spans="1:1" x14ac:dyDescent="0.25">
      <c r="A1910" s="88"/>
    </row>
    <row r="1911" spans="1:1" x14ac:dyDescent="0.25">
      <c r="A1911" s="88"/>
    </row>
    <row r="1912" spans="1:1" x14ac:dyDescent="0.25">
      <c r="A1912" s="88"/>
    </row>
    <row r="1913" spans="1:1" x14ac:dyDescent="0.25">
      <c r="A1913" s="88"/>
    </row>
    <row r="1914" spans="1:1" x14ac:dyDescent="0.25">
      <c r="A1914" s="88"/>
    </row>
    <row r="1915" spans="1:1" x14ac:dyDescent="0.25">
      <c r="A1915" s="88"/>
    </row>
    <row r="1916" spans="1:1" x14ac:dyDescent="0.25">
      <c r="A1916" s="88"/>
    </row>
    <row r="1917" spans="1:1" x14ac:dyDescent="0.25">
      <c r="A1917" s="88"/>
    </row>
    <row r="1918" spans="1:1" x14ac:dyDescent="0.25">
      <c r="A1918" s="88"/>
    </row>
    <row r="1919" spans="1:1" x14ac:dyDescent="0.25">
      <c r="A1919" s="88"/>
    </row>
    <row r="1920" spans="1:1" x14ac:dyDescent="0.25">
      <c r="A1920" s="88"/>
    </row>
    <row r="1921" spans="1:1" x14ac:dyDescent="0.25">
      <c r="A1921" s="88"/>
    </row>
    <row r="1922" spans="1:1" x14ac:dyDescent="0.25">
      <c r="A1922" s="88"/>
    </row>
    <row r="1923" spans="1:1" x14ac:dyDescent="0.25">
      <c r="A1923" s="88"/>
    </row>
    <row r="1924" spans="1:1" x14ac:dyDescent="0.25">
      <c r="A1924" s="88"/>
    </row>
    <row r="1925" spans="1:1" x14ac:dyDescent="0.25">
      <c r="A1925" s="88"/>
    </row>
    <row r="1926" spans="1:1" x14ac:dyDescent="0.25">
      <c r="A1926" s="88"/>
    </row>
    <row r="1927" spans="1:1" x14ac:dyDescent="0.25">
      <c r="A1927" s="88"/>
    </row>
    <row r="1928" spans="1:1" x14ac:dyDescent="0.25">
      <c r="A1928" s="88"/>
    </row>
    <row r="1929" spans="1:1" x14ac:dyDescent="0.25">
      <c r="A1929" s="88"/>
    </row>
    <row r="1930" spans="1:1" x14ac:dyDescent="0.25">
      <c r="A1930" s="88"/>
    </row>
    <row r="1931" spans="1:1" x14ac:dyDescent="0.25">
      <c r="A1931" s="88"/>
    </row>
    <row r="1932" spans="1:1" x14ac:dyDescent="0.25">
      <c r="A1932" s="88"/>
    </row>
    <row r="1933" spans="1:1" x14ac:dyDescent="0.25">
      <c r="A1933" s="88"/>
    </row>
    <row r="1934" spans="1:1" x14ac:dyDescent="0.25">
      <c r="A1934" s="88"/>
    </row>
    <row r="1935" spans="1:1" x14ac:dyDescent="0.25">
      <c r="A1935" s="88"/>
    </row>
    <row r="1936" spans="1:1" x14ac:dyDescent="0.25">
      <c r="A1936" s="88"/>
    </row>
    <row r="1937" spans="1:1" x14ac:dyDescent="0.25">
      <c r="A1937" s="88"/>
    </row>
    <row r="1938" spans="1:1" x14ac:dyDescent="0.25">
      <c r="A1938" s="88"/>
    </row>
    <row r="1939" spans="1:1" x14ac:dyDescent="0.25">
      <c r="A1939" s="88"/>
    </row>
    <row r="1940" spans="1:1" x14ac:dyDescent="0.25">
      <c r="A1940" s="88"/>
    </row>
    <row r="1941" spans="1:1" x14ac:dyDescent="0.25">
      <c r="A1941" s="88"/>
    </row>
    <row r="1942" spans="1:1" x14ac:dyDescent="0.25">
      <c r="A1942" s="88"/>
    </row>
    <row r="1943" spans="1:1" x14ac:dyDescent="0.25">
      <c r="A1943" s="88"/>
    </row>
    <row r="1944" spans="1:1" x14ac:dyDescent="0.25">
      <c r="A1944" s="88"/>
    </row>
    <row r="1945" spans="1:1" x14ac:dyDescent="0.25">
      <c r="A1945" s="88"/>
    </row>
    <row r="1946" spans="1:1" x14ac:dyDescent="0.25">
      <c r="A1946" s="88"/>
    </row>
    <row r="1947" spans="1:1" x14ac:dyDescent="0.25">
      <c r="A1947" s="88"/>
    </row>
    <row r="1948" spans="1:1" x14ac:dyDescent="0.25">
      <c r="A1948" s="88"/>
    </row>
    <row r="1949" spans="1:1" x14ac:dyDescent="0.25">
      <c r="A1949" s="88"/>
    </row>
    <row r="1950" spans="1:1" x14ac:dyDescent="0.25">
      <c r="A1950" s="88"/>
    </row>
    <row r="1951" spans="1:1" x14ac:dyDescent="0.25">
      <c r="A1951" s="88"/>
    </row>
    <row r="1952" spans="1:1" x14ac:dyDescent="0.25">
      <c r="A1952" s="88"/>
    </row>
    <row r="1953" spans="1:1" x14ac:dyDescent="0.25">
      <c r="A1953" s="88"/>
    </row>
    <row r="1954" spans="1:1" x14ac:dyDescent="0.25">
      <c r="A1954" s="88"/>
    </row>
    <row r="1955" spans="1:1" x14ac:dyDescent="0.25">
      <c r="A1955" s="88"/>
    </row>
    <row r="1956" spans="1:1" x14ac:dyDescent="0.25">
      <c r="A1956" s="88"/>
    </row>
    <row r="1957" spans="1:1" x14ac:dyDescent="0.25">
      <c r="A1957" s="88"/>
    </row>
    <row r="1958" spans="1:1" x14ac:dyDescent="0.25">
      <c r="A1958" s="88"/>
    </row>
    <row r="1959" spans="1:1" x14ac:dyDescent="0.25">
      <c r="A1959" s="88"/>
    </row>
    <row r="1960" spans="1:1" x14ac:dyDescent="0.25">
      <c r="A1960" s="88"/>
    </row>
    <row r="1961" spans="1:1" x14ac:dyDescent="0.25">
      <c r="A1961" s="88"/>
    </row>
    <row r="1962" spans="1:1" x14ac:dyDescent="0.25">
      <c r="A1962" s="88"/>
    </row>
    <row r="1963" spans="1:1" x14ac:dyDescent="0.25">
      <c r="A1963" s="88"/>
    </row>
    <row r="1964" spans="1:1" x14ac:dyDescent="0.25">
      <c r="A1964" s="88"/>
    </row>
    <row r="1965" spans="1:1" x14ac:dyDescent="0.25">
      <c r="A1965" s="88"/>
    </row>
    <row r="1966" spans="1:1" x14ac:dyDescent="0.25">
      <c r="A1966" s="88"/>
    </row>
    <row r="1967" spans="1:1" x14ac:dyDescent="0.25">
      <c r="A1967" s="88"/>
    </row>
    <row r="1968" spans="1:1" x14ac:dyDescent="0.25">
      <c r="A1968" s="88"/>
    </row>
    <row r="1969" spans="1:1" x14ac:dyDescent="0.25">
      <c r="A1969" s="88"/>
    </row>
    <row r="1970" spans="1:1" x14ac:dyDescent="0.25">
      <c r="A1970" s="88"/>
    </row>
    <row r="1971" spans="1:1" x14ac:dyDescent="0.25">
      <c r="A1971" s="88"/>
    </row>
    <row r="1972" spans="1:1" x14ac:dyDescent="0.25">
      <c r="A1972" s="88"/>
    </row>
    <row r="1973" spans="1:1" x14ac:dyDescent="0.25">
      <c r="A1973" s="88"/>
    </row>
    <row r="1974" spans="1:1" x14ac:dyDescent="0.25">
      <c r="A1974" s="88"/>
    </row>
    <row r="1975" spans="1:1" x14ac:dyDescent="0.25">
      <c r="A1975" s="88"/>
    </row>
    <row r="1976" spans="1:1" x14ac:dyDescent="0.25">
      <c r="A1976" s="88"/>
    </row>
    <row r="1977" spans="1:1" x14ac:dyDescent="0.25">
      <c r="A1977" s="88"/>
    </row>
    <row r="1978" spans="1:1" x14ac:dyDescent="0.25">
      <c r="A1978" s="88"/>
    </row>
    <row r="1979" spans="1:1" x14ac:dyDescent="0.25">
      <c r="A1979" s="88"/>
    </row>
    <row r="1980" spans="1:1" x14ac:dyDescent="0.25">
      <c r="A1980" s="88"/>
    </row>
    <row r="1981" spans="1:1" x14ac:dyDescent="0.25">
      <c r="A1981" s="88"/>
    </row>
    <row r="1982" spans="1:1" x14ac:dyDescent="0.25">
      <c r="A1982" s="88"/>
    </row>
    <row r="1983" spans="1:1" x14ac:dyDescent="0.25">
      <c r="A1983" s="88"/>
    </row>
    <row r="1984" spans="1:1" x14ac:dyDescent="0.25">
      <c r="A1984" s="88"/>
    </row>
    <row r="1985" spans="1:1" x14ac:dyDescent="0.25">
      <c r="A1985" s="88"/>
    </row>
    <row r="1986" spans="1:1" x14ac:dyDescent="0.25">
      <c r="A1986" s="88"/>
    </row>
    <row r="1987" spans="1:1" x14ac:dyDescent="0.25">
      <c r="A1987" s="88"/>
    </row>
    <row r="1988" spans="1:1" x14ac:dyDescent="0.25">
      <c r="A1988" s="88"/>
    </row>
    <row r="1989" spans="1:1" x14ac:dyDescent="0.25">
      <c r="A1989" s="88"/>
    </row>
    <row r="1990" spans="1:1" x14ac:dyDescent="0.25">
      <c r="A1990" s="88"/>
    </row>
    <row r="1991" spans="1:1" x14ac:dyDescent="0.25">
      <c r="A1991" s="88"/>
    </row>
    <row r="1992" spans="1:1" x14ac:dyDescent="0.25">
      <c r="A1992" s="88"/>
    </row>
    <row r="1993" spans="1:1" x14ac:dyDescent="0.25">
      <c r="A1993" s="88"/>
    </row>
    <row r="1994" spans="1:1" x14ac:dyDescent="0.25">
      <c r="A1994" s="88"/>
    </row>
    <row r="1995" spans="1:1" x14ac:dyDescent="0.25">
      <c r="A1995" s="88"/>
    </row>
    <row r="1996" spans="1:1" x14ac:dyDescent="0.25">
      <c r="A1996" s="88"/>
    </row>
    <row r="1997" spans="1:1" x14ac:dyDescent="0.25">
      <c r="A1997" s="88"/>
    </row>
    <row r="1998" spans="1:1" x14ac:dyDescent="0.25">
      <c r="A1998" s="88"/>
    </row>
    <row r="1999" spans="1:1" x14ac:dyDescent="0.25">
      <c r="A1999" s="88"/>
    </row>
    <row r="2000" spans="1:1" x14ac:dyDescent="0.25">
      <c r="A2000" s="88"/>
    </row>
    <row r="2001" spans="1:1" x14ac:dyDescent="0.25">
      <c r="A2001" s="88"/>
    </row>
    <row r="2002" spans="1:1" x14ac:dyDescent="0.25">
      <c r="A2002" s="88"/>
    </row>
    <row r="2003" spans="1:1" x14ac:dyDescent="0.25">
      <c r="A2003" s="88"/>
    </row>
    <row r="2004" spans="1:1" x14ac:dyDescent="0.25">
      <c r="A2004" s="88"/>
    </row>
    <row r="2005" spans="1:1" x14ac:dyDescent="0.25">
      <c r="A2005" s="88"/>
    </row>
    <row r="2006" spans="1:1" x14ac:dyDescent="0.25">
      <c r="A2006" s="88"/>
    </row>
    <row r="2007" spans="1:1" x14ac:dyDescent="0.25">
      <c r="A2007" s="88"/>
    </row>
    <row r="2008" spans="1:1" x14ac:dyDescent="0.25">
      <c r="A2008" s="88"/>
    </row>
    <row r="2009" spans="1:1" x14ac:dyDescent="0.25">
      <c r="A2009" s="88"/>
    </row>
    <row r="2010" spans="1:1" x14ac:dyDescent="0.25">
      <c r="A2010" s="88"/>
    </row>
    <row r="2011" spans="1:1" x14ac:dyDescent="0.25">
      <c r="A2011" s="88"/>
    </row>
    <row r="2012" spans="1:1" x14ac:dyDescent="0.25">
      <c r="A2012" s="88"/>
    </row>
    <row r="2013" spans="1:1" x14ac:dyDescent="0.25">
      <c r="A2013" s="88"/>
    </row>
    <row r="2014" spans="1:1" x14ac:dyDescent="0.25">
      <c r="A2014" s="88"/>
    </row>
    <row r="2015" spans="1:1" x14ac:dyDescent="0.25">
      <c r="A2015" s="88"/>
    </row>
    <row r="2016" spans="1:1" x14ac:dyDescent="0.25">
      <c r="A2016" s="88"/>
    </row>
    <row r="2017" spans="1:1" x14ac:dyDescent="0.25">
      <c r="A2017" s="88"/>
    </row>
    <row r="2018" spans="1:1" x14ac:dyDescent="0.25">
      <c r="A2018" s="88"/>
    </row>
    <row r="2019" spans="1:1" x14ac:dyDescent="0.25">
      <c r="A2019" s="88"/>
    </row>
    <row r="2020" spans="1:1" x14ac:dyDescent="0.25">
      <c r="A2020" s="88"/>
    </row>
    <row r="2021" spans="1:1" x14ac:dyDescent="0.25">
      <c r="A2021" s="88"/>
    </row>
    <row r="2022" spans="1:1" x14ac:dyDescent="0.25">
      <c r="A2022" s="88"/>
    </row>
    <row r="2023" spans="1:1" x14ac:dyDescent="0.25">
      <c r="A2023" s="88"/>
    </row>
    <row r="2024" spans="1:1" x14ac:dyDescent="0.25">
      <c r="A2024" s="88"/>
    </row>
    <row r="2025" spans="1:1" x14ac:dyDescent="0.25">
      <c r="A2025" s="88"/>
    </row>
    <row r="2026" spans="1:1" x14ac:dyDescent="0.25">
      <c r="A2026" s="88"/>
    </row>
    <row r="2027" spans="1:1" x14ac:dyDescent="0.25">
      <c r="A2027" s="88"/>
    </row>
    <row r="2028" spans="1:1" x14ac:dyDescent="0.25">
      <c r="A2028" s="88"/>
    </row>
    <row r="2029" spans="1:1" x14ac:dyDescent="0.25">
      <c r="A2029" s="88"/>
    </row>
    <row r="2030" spans="1:1" x14ac:dyDescent="0.25">
      <c r="A2030" s="88"/>
    </row>
    <row r="2031" spans="1:1" x14ac:dyDescent="0.25">
      <c r="A2031" s="88"/>
    </row>
    <row r="2032" spans="1:1" x14ac:dyDescent="0.25">
      <c r="A2032" s="88"/>
    </row>
    <row r="2033" spans="1:1" x14ac:dyDescent="0.25">
      <c r="A2033" s="88"/>
    </row>
    <row r="2034" spans="1:1" x14ac:dyDescent="0.25">
      <c r="A2034" s="88"/>
    </row>
    <row r="2035" spans="1:1" x14ac:dyDescent="0.25">
      <c r="A2035" s="88"/>
    </row>
    <row r="2036" spans="1:1" x14ac:dyDescent="0.25">
      <c r="A2036" s="88"/>
    </row>
    <row r="2037" spans="1:1" x14ac:dyDescent="0.25">
      <c r="A2037" s="88"/>
    </row>
    <row r="2038" spans="1:1" x14ac:dyDescent="0.25">
      <c r="A2038" s="88"/>
    </row>
    <row r="2039" spans="1:1" x14ac:dyDescent="0.25">
      <c r="A2039" s="88"/>
    </row>
    <row r="2040" spans="1:1" x14ac:dyDescent="0.25">
      <c r="A2040" s="88"/>
    </row>
    <row r="2041" spans="1:1" x14ac:dyDescent="0.25">
      <c r="A2041" s="88"/>
    </row>
    <row r="2042" spans="1:1" x14ac:dyDescent="0.25">
      <c r="A2042" s="88"/>
    </row>
    <row r="2043" spans="1:1" x14ac:dyDescent="0.25">
      <c r="A2043" s="88"/>
    </row>
    <row r="2044" spans="1:1" x14ac:dyDescent="0.25">
      <c r="A2044" s="88"/>
    </row>
    <row r="2045" spans="1:1" x14ac:dyDescent="0.25">
      <c r="A2045" s="88"/>
    </row>
    <row r="2046" spans="1:1" x14ac:dyDescent="0.25">
      <c r="A2046" s="88"/>
    </row>
    <row r="2047" spans="1:1" x14ac:dyDescent="0.25">
      <c r="A2047" s="88"/>
    </row>
    <row r="2048" spans="1:1" x14ac:dyDescent="0.25">
      <c r="A2048" s="88"/>
    </row>
    <row r="2049" spans="1:1" x14ac:dyDescent="0.25">
      <c r="A2049" s="88"/>
    </row>
    <row r="2050" spans="1:1" x14ac:dyDescent="0.25">
      <c r="A2050" s="88"/>
    </row>
    <row r="2051" spans="1:1" x14ac:dyDescent="0.25">
      <c r="A2051" s="88"/>
    </row>
    <row r="2052" spans="1:1" x14ac:dyDescent="0.25">
      <c r="A2052" s="88"/>
    </row>
    <row r="2053" spans="1:1" x14ac:dyDescent="0.25">
      <c r="A2053" s="88"/>
    </row>
    <row r="2054" spans="1:1" x14ac:dyDescent="0.25">
      <c r="A2054" s="88"/>
    </row>
    <row r="2055" spans="1:1" x14ac:dyDescent="0.25">
      <c r="A2055" s="88"/>
    </row>
    <row r="2056" spans="1:1" x14ac:dyDescent="0.25">
      <c r="A2056" s="88"/>
    </row>
    <row r="2057" spans="1:1" x14ac:dyDescent="0.25">
      <c r="A2057" s="88"/>
    </row>
    <row r="2058" spans="1:1" x14ac:dyDescent="0.25">
      <c r="A2058" s="88"/>
    </row>
    <row r="2059" spans="1:1" x14ac:dyDescent="0.25">
      <c r="A2059" s="88"/>
    </row>
    <row r="2060" spans="1:1" x14ac:dyDescent="0.25">
      <c r="A2060" s="88"/>
    </row>
    <row r="2061" spans="1:1" x14ac:dyDescent="0.25">
      <c r="A2061" s="88"/>
    </row>
    <row r="2062" spans="1:1" x14ac:dyDescent="0.25">
      <c r="A2062" s="88"/>
    </row>
    <row r="2063" spans="1:1" x14ac:dyDescent="0.25">
      <c r="A2063" s="88"/>
    </row>
    <row r="2064" spans="1:1" x14ac:dyDescent="0.25">
      <c r="A2064" s="88"/>
    </row>
    <row r="2065" spans="1:1" x14ac:dyDescent="0.25">
      <c r="A2065" s="88"/>
    </row>
    <row r="2066" spans="1:1" x14ac:dyDescent="0.25">
      <c r="A2066" s="88"/>
    </row>
    <row r="2067" spans="1:1" x14ac:dyDescent="0.25">
      <c r="A2067" s="88"/>
    </row>
    <row r="2068" spans="1:1" x14ac:dyDescent="0.25">
      <c r="A2068" s="88"/>
    </row>
    <row r="2069" spans="1:1" x14ac:dyDescent="0.25">
      <c r="A2069" s="88"/>
    </row>
    <row r="2070" spans="1:1" x14ac:dyDescent="0.25">
      <c r="A2070" s="88"/>
    </row>
    <row r="2071" spans="1:1" x14ac:dyDescent="0.25">
      <c r="A2071" s="88"/>
    </row>
    <row r="2072" spans="1:1" x14ac:dyDescent="0.25">
      <c r="A2072" s="88"/>
    </row>
    <row r="2073" spans="1:1" x14ac:dyDescent="0.25">
      <c r="A2073" s="88"/>
    </row>
    <row r="2074" spans="1:1" x14ac:dyDescent="0.25">
      <c r="A2074" s="88"/>
    </row>
    <row r="2075" spans="1:1" x14ac:dyDescent="0.25">
      <c r="A2075" s="88"/>
    </row>
    <row r="2076" spans="1:1" x14ac:dyDescent="0.25">
      <c r="A2076" s="88"/>
    </row>
    <row r="2077" spans="1:1" x14ac:dyDescent="0.25">
      <c r="A2077" s="88"/>
    </row>
    <row r="2078" spans="1:1" x14ac:dyDescent="0.25">
      <c r="A2078" s="88"/>
    </row>
    <row r="2079" spans="1:1" x14ac:dyDescent="0.25">
      <c r="A2079" s="88"/>
    </row>
    <row r="2080" spans="1:1" x14ac:dyDescent="0.25">
      <c r="A2080" s="88"/>
    </row>
    <row r="2081" spans="1:1" x14ac:dyDescent="0.25">
      <c r="A2081" s="88"/>
    </row>
    <row r="2082" spans="1:1" x14ac:dyDescent="0.25">
      <c r="A2082" s="88"/>
    </row>
    <row r="2083" spans="1:1" x14ac:dyDescent="0.25">
      <c r="A2083" s="88"/>
    </row>
    <row r="2084" spans="1:1" x14ac:dyDescent="0.25">
      <c r="A2084" s="88"/>
    </row>
    <row r="2085" spans="1:1" x14ac:dyDescent="0.25">
      <c r="A2085" s="88"/>
    </row>
    <row r="2086" spans="1:1" x14ac:dyDescent="0.25">
      <c r="A2086" s="88"/>
    </row>
    <row r="2087" spans="1:1" x14ac:dyDescent="0.25">
      <c r="A2087" s="88"/>
    </row>
    <row r="2088" spans="1:1" x14ac:dyDescent="0.25">
      <c r="A2088" s="88"/>
    </row>
    <row r="2089" spans="1:1" x14ac:dyDescent="0.25">
      <c r="A2089" s="88"/>
    </row>
    <row r="2090" spans="1:1" x14ac:dyDescent="0.25">
      <c r="A2090" s="88"/>
    </row>
    <row r="2091" spans="1:1" x14ac:dyDescent="0.25">
      <c r="A2091" s="88"/>
    </row>
    <row r="2092" spans="1:1" x14ac:dyDescent="0.25">
      <c r="A2092" s="88"/>
    </row>
    <row r="2093" spans="1:1" x14ac:dyDescent="0.25">
      <c r="A2093" s="88"/>
    </row>
    <row r="2094" spans="1:1" x14ac:dyDescent="0.25">
      <c r="A2094" s="88"/>
    </row>
    <row r="2095" spans="1:1" x14ac:dyDescent="0.25">
      <c r="A2095" s="88"/>
    </row>
    <row r="2096" spans="1:1" x14ac:dyDescent="0.25">
      <c r="A2096" s="88"/>
    </row>
    <row r="2097" spans="1:1" x14ac:dyDescent="0.25">
      <c r="A2097" s="88"/>
    </row>
    <row r="2098" spans="1:1" x14ac:dyDescent="0.25">
      <c r="A2098" s="88"/>
    </row>
    <row r="2099" spans="1:1" x14ac:dyDescent="0.25">
      <c r="A2099" s="88"/>
    </row>
    <row r="2100" spans="1:1" x14ac:dyDescent="0.25">
      <c r="A2100" s="88"/>
    </row>
    <row r="2101" spans="1:1" x14ac:dyDescent="0.25">
      <c r="A2101" s="88"/>
    </row>
    <row r="2102" spans="1:1" x14ac:dyDescent="0.25">
      <c r="A2102" s="88"/>
    </row>
    <row r="2103" spans="1:1" x14ac:dyDescent="0.25">
      <c r="A2103" s="88"/>
    </row>
    <row r="2104" spans="1:1" x14ac:dyDescent="0.25">
      <c r="A2104" s="88"/>
    </row>
    <row r="2105" spans="1:1" x14ac:dyDescent="0.25">
      <c r="A2105" s="88"/>
    </row>
    <row r="2106" spans="1:1" x14ac:dyDescent="0.25">
      <c r="A2106" s="88"/>
    </row>
    <row r="2107" spans="1:1" x14ac:dyDescent="0.25">
      <c r="A2107" s="88"/>
    </row>
    <row r="2108" spans="1:1" x14ac:dyDescent="0.25">
      <c r="A2108" s="88"/>
    </row>
    <row r="2109" spans="1:1" x14ac:dyDescent="0.25">
      <c r="A2109" s="88"/>
    </row>
    <row r="2110" spans="1:1" x14ac:dyDescent="0.25">
      <c r="A2110" s="88"/>
    </row>
    <row r="2111" spans="1:1" x14ac:dyDescent="0.25">
      <c r="A2111" s="88"/>
    </row>
    <row r="2112" spans="1:1" x14ac:dyDescent="0.25">
      <c r="A2112" s="88"/>
    </row>
    <row r="2113" spans="1:1" x14ac:dyDescent="0.25">
      <c r="A2113" s="88"/>
    </row>
    <row r="2114" spans="1:1" x14ac:dyDescent="0.25">
      <c r="A2114" s="88"/>
    </row>
    <row r="2115" spans="1:1" x14ac:dyDescent="0.25">
      <c r="A2115" s="88"/>
    </row>
    <row r="2116" spans="1:1" x14ac:dyDescent="0.25">
      <c r="A2116" s="88"/>
    </row>
    <row r="2117" spans="1:1" x14ac:dyDescent="0.25">
      <c r="A2117" s="88"/>
    </row>
    <row r="2118" spans="1:1" x14ac:dyDescent="0.25">
      <c r="A2118" s="88"/>
    </row>
    <row r="2119" spans="1:1" x14ac:dyDescent="0.25">
      <c r="A2119" s="88"/>
    </row>
    <row r="2120" spans="1:1" x14ac:dyDescent="0.25">
      <c r="A2120" s="88"/>
    </row>
    <row r="2121" spans="1:1" x14ac:dyDescent="0.25">
      <c r="A2121" s="88"/>
    </row>
    <row r="2122" spans="1:1" x14ac:dyDescent="0.25">
      <c r="A2122" s="88"/>
    </row>
    <row r="2123" spans="1:1" x14ac:dyDescent="0.25">
      <c r="A2123" s="88"/>
    </row>
    <row r="2124" spans="1:1" x14ac:dyDescent="0.25">
      <c r="A2124" s="88"/>
    </row>
    <row r="2125" spans="1:1" x14ac:dyDescent="0.25">
      <c r="A2125" s="88"/>
    </row>
    <row r="2126" spans="1:1" x14ac:dyDescent="0.25">
      <c r="A2126" s="88"/>
    </row>
    <row r="2127" spans="1:1" x14ac:dyDescent="0.25">
      <c r="A2127" s="88"/>
    </row>
    <row r="2128" spans="1:1" x14ac:dyDescent="0.25">
      <c r="A2128" s="88"/>
    </row>
    <row r="2129" spans="1:1" x14ac:dyDescent="0.25">
      <c r="A2129" s="88"/>
    </row>
    <row r="2130" spans="1:1" x14ac:dyDescent="0.25">
      <c r="A2130" s="88"/>
    </row>
    <row r="2131" spans="1:1" x14ac:dyDescent="0.25">
      <c r="A2131" s="88"/>
    </row>
    <row r="2132" spans="1:1" x14ac:dyDescent="0.25">
      <c r="A2132" s="88"/>
    </row>
    <row r="2133" spans="1:1" x14ac:dyDescent="0.25">
      <c r="A2133" s="88"/>
    </row>
    <row r="2134" spans="1:1" x14ac:dyDescent="0.25">
      <c r="A2134" s="88"/>
    </row>
    <row r="2135" spans="1:1" x14ac:dyDescent="0.25">
      <c r="A2135" s="88"/>
    </row>
    <row r="2136" spans="1:1" x14ac:dyDescent="0.25">
      <c r="A2136" s="88"/>
    </row>
    <row r="2137" spans="1:1" x14ac:dyDescent="0.25">
      <c r="A2137" s="88"/>
    </row>
    <row r="2138" spans="1:1" x14ac:dyDescent="0.25">
      <c r="A2138" s="88"/>
    </row>
    <row r="2139" spans="1:1" x14ac:dyDescent="0.25">
      <c r="A2139" s="88"/>
    </row>
    <row r="2140" spans="1:1" x14ac:dyDescent="0.25">
      <c r="A2140" s="88"/>
    </row>
    <row r="2141" spans="1:1" x14ac:dyDescent="0.25">
      <c r="A2141" s="88"/>
    </row>
    <row r="2142" spans="1:1" x14ac:dyDescent="0.25">
      <c r="A2142" s="88"/>
    </row>
    <row r="2143" spans="1:1" x14ac:dyDescent="0.25">
      <c r="A2143" s="88"/>
    </row>
    <row r="2144" spans="1:1" x14ac:dyDescent="0.25">
      <c r="A2144" s="88"/>
    </row>
    <row r="2145" spans="1:1" x14ac:dyDescent="0.25">
      <c r="A2145" s="88"/>
    </row>
    <row r="2146" spans="1:1" x14ac:dyDescent="0.25">
      <c r="A2146" s="88"/>
    </row>
    <row r="2147" spans="1:1" x14ac:dyDescent="0.25">
      <c r="A2147" s="88"/>
    </row>
    <row r="2148" spans="1:1" x14ac:dyDescent="0.25">
      <c r="A2148" s="88"/>
    </row>
    <row r="2149" spans="1:1" x14ac:dyDescent="0.25">
      <c r="A2149" s="88"/>
    </row>
    <row r="2150" spans="1:1" x14ac:dyDescent="0.25">
      <c r="A2150" s="88"/>
    </row>
    <row r="2151" spans="1:1" x14ac:dyDescent="0.25">
      <c r="A2151" s="88"/>
    </row>
    <row r="2152" spans="1:1" x14ac:dyDescent="0.25">
      <c r="A2152" s="88"/>
    </row>
    <row r="2153" spans="1:1" x14ac:dyDescent="0.25">
      <c r="A2153" s="88"/>
    </row>
    <row r="2154" spans="1:1" x14ac:dyDescent="0.25">
      <c r="A2154" s="88"/>
    </row>
    <row r="2155" spans="1:1" x14ac:dyDescent="0.25">
      <c r="A2155" s="88"/>
    </row>
    <row r="2156" spans="1:1" x14ac:dyDescent="0.25">
      <c r="A2156" s="88"/>
    </row>
    <row r="2157" spans="1:1" x14ac:dyDescent="0.25">
      <c r="A2157" s="88"/>
    </row>
    <row r="2158" spans="1:1" x14ac:dyDescent="0.25">
      <c r="A2158" s="88"/>
    </row>
    <row r="2159" spans="1:1" x14ac:dyDescent="0.25">
      <c r="A2159" s="88"/>
    </row>
    <row r="2160" spans="1:1" x14ac:dyDescent="0.25">
      <c r="A2160" s="88"/>
    </row>
    <row r="2161" spans="1:1" x14ac:dyDescent="0.25">
      <c r="A2161" s="88"/>
    </row>
    <row r="2162" spans="1:1" x14ac:dyDescent="0.25">
      <c r="A2162" s="88"/>
    </row>
    <row r="2163" spans="1:1" x14ac:dyDescent="0.25">
      <c r="A2163" s="88"/>
    </row>
    <row r="2164" spans="1:1" x14ac:dyDescent="0.25">
      <c r="A2164" s="88"/>
    </row>
    <row r="2165" spans="1:1" x14ac:dyDescent="0.25">
      <c r="A2165" s="88"/>
    </row>
    <row r="2166" spans="1:1" x14ac:dyDescent="0.25">
      <c r="A2166" s="88"/>
    </row>
    <row r="2167" spans="1:1" x14ac:dyDescent="0.25">
      <c r="A2167" s="88"/>
    </row>
    <row r="2168" spans="1:1" x14ac:dyDescent="0.25">
      <c r="A2168" s="88"/>
    </row>
    <row r="2169" spans="1:1" x14ac:dyDescent="0.25">
      <c r="A2169" s="88"/>
    </row>
    <row r="2170" spans="1:1" x14ac:dyDescent="0.25">
      <c r="A2170" s="88"/>
    </row>
    <row r="2171" spans="1:1" x14ac:dyDescent="0.25">
      <c r="A2171" s="88"/>
    </row>
    <row r="2172" spans="1:1" x14ac:dyDescent="0.25">
      <c r="A2172" s="88"/>
    </row>
    <row r="2173" spans="1:1" x14ac:dyDescent="0.25">
      <c r="A2173" s="88"/>
    </row>
    <row r="2174" spans="1:1" x14ac:dyDescent="0.25">
      <c r="A2174" s="88"/>
    </row>
    <row r="2175" spans="1:1" x14ac:dyDescent="0.25">
      <c r="A2175" s="88"/>
    </row>
    <row r="2176" spans="1:1" x14ac:dyDescent="0.25">
      <c r="A2176" s="88"/>
    </row>
    <row r="2177" spans="1:1" x14ac:dyDescent="0.25">
      <c r="A2177" s="88"/>
    </row>
    <row r="2178" spans="1:1" x14ac:dyDescent="0.25">
      <c r="A2178" s="88"/>
    </row>
    <row r="2179" spans="1:1" x14ac:dyDescent="0.25">
      <c r="A2179" s="88"/>
    </row>
    <row r="2180" spans="1:1" x14ac:dyDescent="0.25">
      <c r="A2180" s="88"/>
    </row>
    <row r="2181" spans="1:1" x14ac:dyDescent="0.25">
      <c r="A2181" s="88"/>
    </row>
    <row r="2182" spans="1:1" x14ac:dyDescent="0.25">
      <c r="A2182" s="88"/>
    </row>
    <row r="2183" spans="1:1" x14ac:dyDescent="0.25">
      <c r="A2183" s="88"/>
    </row>
    <row r="2184" spans="1:1" x14ac:dyDescent="0.25">
      <c r="A2184" s="88"/>
    </row>
    <row r="2185" spans="1:1" x14ac:dyDescent="0.25">
      <c r="A2185" s="88"/>
    </row>
    <row r="2186" spans="1:1" x14ac:dyDescent="0.25">
      <c r="A2186" s="88"/>
    </row>
    <row r="2187" spans="1:1" x14ac:dyDescent="0.25">
      <c r="A2187" s="88"/>
    </row>
    <row r="2188" spans="1:1" x14ac:dyDescent="0.25">
      <c r="A2188" s="88"/>
    </row>
    <row r="2189" spans="1:1" x14ac:dyDescent="0.25">
      <c r="A2189" s="88"/>
    </row>
    <row r="2190" spans="1:1" x14ac:dyDescent="0.25">
      <c r="A2190" s="88"/>
    </row>
    <row r="2191" spans="1:1" x14ac:dyDescent="0.25">
      <c r="A2191" s="88"/>
    </row>
    <row r="2192" spans="1:1" x14ac:dyDescent="0.25">
      <c r="A2192" s="88"/>
    </row>
    <row r="2193" spans="1:1" x14ac:dyDescent="0.25">
      <c r="A2193" s="88"/>
    </row>
    <row r="2194" spans="1:1" x14ac:dyDescent="0.25">
      <c r="A2194" s="88"/>
    </row>
    <row r="2195" spans="1:1" x14ac:dyDescent="0.25">
      <c r="A2195" s="88"/>
    </row>
    <row r="2196" spans="1:1" x14ac:dyDescent="0.25">
      <c r="A2196" s="88"/>
    </row>
    <row r="2197" spans="1:1" x14ac:dyDescent="0.25">
      <c r="A2197" s="88"/>
    </row>
    <row r="2198" spans="1:1" x14ac:dyDescent="0.25">
      <c r="A2198" s="88"/>
    </row>
    <row r="2199" spans="1:1" x14ac:dyDescent="0.25">
      <c r="A2199" s="88"/>
    </row>
    <row r="2200" spans="1:1" x14ac:dyDescent="0.25">
      <c r="A2200" s="88"/>
    </row>
    <row r="2201" spans="1:1" x14ac:dyDescent="0.25">
      <c r="A2201" s="88"/>
    </row>
    <row r="2202" spans="1:1" x14ac:dyDescent="0.25">
      <c r="A2202" s="88"/>
    </row>
    <row r="2203" spans="1:1" x14ac:dyDescent="0.25">
      <c r="A2203" s="88"/>
    </row>
    <row r="2204" spans="1:1" x14ac:dyDescent="0.25">
      <c r="A2204" s="88"/>
    </row>
    <row r="2205" spans="1:1" x14ac:dyDescent="0.25">
      <c r="A2205" s="88"/>
    </row>
    <row r="2206" spans="1:1" x14ac:dyDescent="0.25">
      <c r="A2206" s="88"/>
    </row>
    <row r="2207" spans="1:1" x14ac:dyDescent="0.25">
      <c r="A2207" s="88"/>
    </row>
    <row r="2208" spans="1:1" x14ac:dyDescent="0.25">
      <c r="A2208" s="88"/>
    </row>
    <row r="2209" spans="1:1" x14ac:dyDescent="0.25">
      <c r="A2209" s="88"/>
    </row>
    <row r="2210" spans="1:1" x14ac:dyDescent="0.25">
      <c r="A2210" s="88"/>
    </row>
    <row r="2211" spans="1:1" x14ac:dyDescent="0.25">
      <c r="A2211" s="88"/>
    </row>
    <row r="2212" spans="1:1" x14ac:dyDescent="0.25">
      <c r="A2212" s="88"/>
    </row>
    <row r="2213" spans="1:1" x14ac:dyDescent="0.25">
      <c r="A2213" s="88"/>
    </row>
    <row r="2214" spans="1:1" x14ac:dyDescent="0.25">
      <c r="A2214" s="88"/>
    </row>
    <row r="2215" spans="1:1" x14ac:dyDescent="0.25">
      <c r="A2215" s="88"/>
    </row>
    <row r="2216" spans="1:1" x14ac:dyDescent="0.25">
      <c r="A2216" s="88"/>
    </row>
    <row r="2217" spans="1:1" x14ac:dyDescent="0.25">
      <c r="A2217" s="88"/>
    </row>
    <row r="2218" spans="1:1" x14ac:dyDescent="0.25">
      <c r="A2218" s="88"/>
    </row>
    <row r="2219" spans="1:1" x14ac:dyDescent="0.25">
      <c r="A2219" s="88"/>
    </row>
    <row r="2220" spans="1:1" x14ac:dyDescent="0.25">
      <c r="A2220" s="88"/>
    </row>
    <row r="2221" spans="1:1" x14ac:dyDescent="0.25">
      <c r="A2221" s="88"/>
    </row>
    <row r="2222" spans="1:1" x14ac:dyDescent="0.25">
      <c r="A2222" s="88"/>
    </row>
    <row r="2223" spans="1:1" x14ac:dyDescent="0.25">
      <c r="A2223" s="88"/>
    </row>
    <row r="2224" spans="1:1" x14ac:dyDescent="0.25">
      <c r="A2224" s="88"/>
    </row>
    <row r="2225" spans="1:1" x14ac:dyDescent="0.25">
      <c r="A2225" s="88"/>
    </row>
    <row r="2226" spans="1:1" x14ac:dyDescent="0.25">
      <c r="A2226" s="88"/>
    </row>
    <row r="2227" spans="1:1" x14ac:dyDescent="0.25">
      <c r="A2227" s="88"/>
    </row>
    <row r="2228" spans="1:1" x14ac:dyDescent="0.25">
      <c r="A2228" s="88"/>
    </row>
    <row r="2229" spans="1:1" x14ac:dyDescent="0.25">
      <c r="A2229" s="88"/>
    </row>
    <row r="2230" spans="1:1" x14ac:dyDescent="0.25">
      <c r="A2230" s="88"/>
    </row>
    <row r="2231" spans="1:1" x14ac:dyDescent="0.25">
      <c r="A2231" s="88"/>
    </row>
    <row r="2232" spans="1:1" x14ac:dyDescent="0.25">
      <c r="A2232" s="88"/>
    </row>
    <row r="2233" spans="1:1" x14ac:dyDescent="0.25">
      <c r="A2233" s="88"/>
    </row>
    <row r="2234" spans="1:1" x14ac:dyDescent="0.25">
      <c r="A2234" s="88"/>
    </row>
    <row r="2235" spans="1:1" x14ac:dyDescent="0.25">
      <c r="A2235" s="88"/>
    </row>
    <row r="2236" spans="1:1" x14ac:dyDescent="0.25">
      <c r="A2236" s="88"/>
    </row>
    <row r="2237" spans="1:1" x14ac:dyDescent="0.25">
      <c r="A2237" s="88"/>
    </row>
    <row r="2238" spans="1:1" x14ac:dyDescent="0.25">
      <c r="A2238" s="88"/>
    </row>
    <row r="2239" spans="1:1" x14ac:dyDescent="0.25">
      <c r="A2239" s="88"/>
    </row>
    <row r="2240" spans="1:1" x14ac:dyDescent="0.25">
      <c r="A2240" s="88"/>
    </row>
    <row r="2241" spans="1:1" x14ac:dyDescent="0.25">
      <c r="A2241" s="88"/>
    </row>
    <row r="2242" spans="1:1" x14ac:dyDescent="0.25">
      <c r="A2242" s="88"/>
    </row>
    <row r="2243" spans="1:1" x14ac:dyDescent="0.25">
      <c r="A2243" s="88"/>
    </row>
    <row r="2244" spans="1:1" x14ac:dyDescent="0.25">
      <c r="A2244" s="88"/>
    </row>
    <row r="2245" spans="1:1" x14ac:dyDescent="0.25">
      <c r="A2245" s="88"/>
    </row>
    <row r="2246" spans="1:1" x14ac:dyDescent="0.25">
      <c r="A2246" s="88"/>
    </row>
    <row r="2247" spans="1:1" x14ac:dyDescent="0.25">
      <c r="A2247" s="88"/>
    </row>
    <row r="2248" spans="1:1" x14ac:dyDescent="0.25">
      <c r="A2248" s="88"/>
    </row>
    <row r="2249" spans="1:1" x14ac:dyDescent="0.25">
      <c r="A2249" s="88"/>
    </row>
    <row r="2250" spans="1:1" x14ac:dyDescent="0.25">
      <c r="A2250" s="88"/>
    </row>
    <row r="2251" spans="1:1" x14ac:dyDescent="0.25">
      <c r="A2251" s="88"/>
    </row>
    <row r="2252" spans="1:1" x14ac:dyDescent="0.25">
      <c r="A2252" s="88"/>
    </row>
    <row r="2253" spans="1:1" x14ac:dyDescent="0.25">
      <c r="A2253" s="88"/>
    </row>
    <row r="2254" spans="1:1" x14ac:dyDescent="0.25">
      <c r="A2254" s="88"/>
    </row>
    <row r="2255" spans="1:1" x14ac:dyDescent="0.25">
      <c r="A2255" s="88"/>
    </row>
    <row r="2256" spans="1:1" x14ac:dyDescent="0.25">
      <c r="A2256" s="88"/>
    </row>
    <row r="2257" spans="1:1" x14ac:dyDescent="0.25">
      <c r="A2257" s="88"/>
    </row>
    <row r="2258" spans="1:1" x14ac:dyDescent="0.25">
      <c r="A2258" s="88"/>
    </row>
    <row r="2259" spans="1:1" x14ac:dyDescent="0.25">
      <c r="A2259" s="88"/>
    </row>
    <row r="2260" spans="1:1" x14ac:dyDescent="0.25">
      <c r="A2260" s="88"/>
    </row>
    <row r="2261" spans="1:1" x14ac:dyDescent="0.25">
      <c r="A2261" s="88"/>
    </row>
    <row r="2262" spans="1:1" x14ac:dyDescent="0.25">
      <c r="A2262" s="88"/>
    </row>
    <row r="2263" spans="1:1" x14ac:dyDescent="0.25">
      <c r="A2263" s="88"/>
    </row>
    <row r="2264" spans="1:1" x14ac:dyDescent="0.25">
      <c r="A2264" s="88"/>
    </row>
    <row r="2265" spans="1:1" x14ac:dyDescent="0.25">
      <c r="A2265" s="88"/>
    </row>
    <row r="2266" spans="1:1" x14ac:dyDescent="0.25">
      <c r="A2266" s="88"/>
    </row>
    <row r="2267" spans="1:1" x14ac:dyDescent="0.25">
      <c r="A2267" s="88"/>
    </row>
    <row r="2268" spans="1:1" x14ac:dyDescent="0.25">
      <c r="A2268" s="88"/>
    </row>
    <row r="2269" spans="1:1" x14ac:dyDescent="0.25">
      <c r="A2269" s="88"/>
    </row>
    <row r="2270" spans="1:1" x14ac:dyDescent="0.25">
      <c r="A2270" s="88"/>
    </row>
    <row r="2271" spans="1:1" x14ac:dyDescent="0.25">
      <c r="A2271" s="88"/>
    </row>
    <row r="2272" spans="1:1" x14ac:dyDescent="0.25">
      <c r="A2272" s="88"/>
    </row>
    <row r="2273" spans="1:1" x14ac:dyDescent="0.25">
      <c r="A2273" s="88"/>
    </row>
    <row r="2274" spans="1:1" x14ac:dyDescent="0.25">
      <c r="A2274" s="88"/>
    </row>
    <row r="2275" spans="1:1" x14ac:dyDescent="0.25">
      <c r="A2275" s="88"/>
    </row>
    <row r="2276" spans="1:1" x14ac:dyDescent="0.25">
      <c r="A2276" s="88"/>
    </row>
    <row r="2277" spans="1:1" x14ac:dyDescent="0.25">
      <c r="A2277" s="88"/>
    </row>
    <row r="2278" spans="1:1" x14ac:dyDescent="0.25">
      <c r="A2278" s="88"/>
    </row>
    <row r="2279" spans="1:1" x14ac:dyDescent="0.25">
      <c r="A2279" s="88"/>
    </row>
    <row r="2280" spans="1:1" x14ac:dyDescent="0.25">
      <c r="A2280" s="88"/>
    </row>
    <row r="2281" spans="1:1" x14ac:dyDescent="0.25">
      <c r="A2281" s="88"/>
    </row>
    <row r="2282" spans="1:1" x14ac:dyDescent="0.25">
      <c r="A2282" s="88"/>
    </row>
    <row r="2283" spans="1:1" x14ac:dyDescent="0.25">
      <c r="A2283" s="88"/>
    </row>
    <row r="2284" spans="1:1" x14ac:dyDescent="0.25">
      <c r="A2284" s="88"/>
    </row>
    <row r="2285" spans="1:1" x14ac:dyDescent="0.25">
      <c r="A2285" s="88"/>
    </row>
    <row r="2286" spans="1:1" x14ac:dyDescent="0.25">
      <c r="A2286" s="88"/>
    </row>
    <row r="2287" spans="1:1" x14ac:dyDescent="0.25">
      <c r="A2287" s="88"/>
    </row>
    <row r="2288" spans="1:1" x14ac:dyDescent="0.25">
      <c r="A2288" s="88"/>
    </row>
    <row r="2289" spans="1:1" x14ac:dyDescent="0.25">
      <c r="A2289" s="88"/>
    </row>
    <row r="2290" spans="1:1" x14ac:dyDescent="0.25">
      <c r="A2290" s="88"/>
    </row>
    <row r="2291" spans="1:1" x14ac:dyDescent="0.25">
      <c r="A2291" s="88"/>
    </row>
    <row r="2292" spans="1:1" x14ac:dyDescent="0.25">
      <c r="A2292" s="88"/>
    </row>
    <row r="2293" spans="1:1" x14ac:dyDescent="0.25">
      <c r="A2293" s="88"/>
    </row>
    <row r="2294" spans="1:1" x14ac:dyDescent="0.25">
      <c r="A2294" s="88"/>
    </row>
    <row r="2295" spans="1:1" x14ac:dyDescent="0.25">
      <c r="A2295" s="88"/>
    </row>
    <row r="2296" spans="1:1" x14ac:dyDescent="0.25">
      <c r="A2296" s="88"/>
    </row>
    <row r="2297" spans="1:1" x14ac:dyDescent="0.25">
      <c r="A2297" s="88"/>
    </row>
    <row r="2298" spans="1:1" x14ac:dyDescent="0.25">
      <c r="A2298" s="88"/>
    </row>
    <row r="2299" spans="1:1" x14ac:dyDescent="0.25">
      <c r="A2299" s="88"/>
    </row>
    <row r="2300" spans="1:1" x14ac:dyDescent="0.25">
      <c r="A2300" s="88"/>
    </row>
    <row r="2301" spans="1:1" x14ac:dyDescent="0.25">
      <c r="A2301" s="88"/>
    </row>
    <row r="2302" spans="1:1" x14ac:dyDescent="0.25">
      <c r="A2302" s="88"/>
    </row>
    <row r="2303" spans="1:1" x14ac:dyDescent="0.25">
      <c r="A2303" s="88"/>
    </row>
    <row r="2304" spans="1:1" x14ac:dyDescent="0.25">
      <c r="A2304" s="88"/>
    </row>
    <row r="2305" spans="1:1" x14ac:dyDescent="0.25">
      <c r="A2305" s="88"/>
    </row>
    <row r="2306" spans="1:1" x14ac:dyDescent="0.25">
      <c r="A2306" s="88"/>
    </row>
    <row r="2307" spans="1:1" x14ac:dyDescent="0.25">
      <c r="A2307" s="88"/>
    </row>
    <row r="2308" spans="1:1" x14ac:dyDescent="0.25">
      <c r="A2308" s="88"/>
    </row>
    <row r="2309" spans="1:1" x14ac:dyDescent="0.25">
      <c r="A2309" s="88"/>
    </row>
    <row r="2310" spans="1:1" x14ac:dyDescent="0.25">
      <c r="A2310" s="88"/>
    </row>
    <row r="2311" spans="1:1" x14ac:dyDescent="0.25">
      <c r="A2311" s="88"/>
    </row>
    <row r="2312" spans="1:1" x14ac:dyDescent="0.25">
      <c r="A2312" s="88"/>
    </row>
    <row r="2313" spans="1:1" x14ac:dyDescent="0.25">
      <c r="A2313" s="88"/>
    </row>
    <row r="2314" spans="1:1" x14ac:dyDescent="0.25">
      <c r="A2314" s="88"/>
    </row>
    <row r="2315" spans="1:1" x14ac:dyDescent="0.25">
      <c r="A2315" s="88"/>
    </row>
    <row r="2316" spans="1:1" x14ac:dyDescent="0.25">
      <c r="A2316" s="88"/>
    </row>
    <row r="2317" spans="1:1" x14ac:dyDescent="0.25">
      <c r="A2317" s="88"/>
    </row>
    <row r="2318" spans="1:1" x14ac:dyDescent="0.25">
      <c r="A2318" s="88"/>
    </row>
    <row r="2319" spans="1:1" x14ac:dyDescent="0.25">
      <c r="A2319" s="88"/>
    </row>
    <row r="2320" spans="1:1" x14ac:dyDescent="0.25">
      <c r="A2320" s="88"/>
    </row>
    <row r="2321" spans="1:1" x14ac:dyDescent="0.25">
      <c r="A2321" s="88"/>
    </row>
    <row r="2322" spans="1:1" x14ac:dyDescent="0.25">
      <c r="A2322" s="88"/>
    </row>
    <row r="2323" spans="1:1" x14ac:dyDescent="0.25">
      <c r="A2323" s="88"/>
    </row>
    <row r="2324" spans="1:1" x14ac:dyDescent="0.25">
      <c r="A2324" s="88"/>
    </row>
    <row r="2325" spans="1:1" x14ac:dyDescent="0.25">
      <c r="A2325" s="88"/>
    </row>
    <row r="2326" spans="1:1" x14ac:dyDescent="0.25">
      <c r="A2326" s="88"/>
    </row>
    <row r="2327" spans="1:1" x14ac:dyDescent="0.25">
      <c r="A2327" s="88"/>
    </row>
    <row r="2328" spans="1:1" x14ac:dyDescent="0.25">
      <c r="A2328" s="88"/>
    </row>
    <row r="2329" spans="1:1" x14ac:dyDescent="0.25">
      <c r="A2329" s="88"/>
    </row>
    <row r="2330" spans="1:1" x14ac:dyDescent="0.25">
      <c r="A2330" s="88"/>
    </row>
    <row r="2331" spans="1:1" x14ac:dyDescent="0.25">
      <c r="A2331" s="88"/>
    </row>
    <row r="2332" spans="1:1" x14ac:dyDescent="0.25">
      <c r="A2332" s="88"/>
    </row>
    <row r="2333" spans="1:1" x14ac:dyDescent="0.25">
      <c r="A2333" s="88"/>
    </row>
    <row r="2334" spans="1:1" x14ac:dyDescent="0.25">
      <c r="A2334" s="88"/>
    </row>
    <row r="2335" spans="1:1" x14ac:dyDescent="0.25">
      <c r="A2335" s="88"/>
    </row>
    <row r="2336" spans="1:1" x14ac:dyDescent="0.25">
      <c r="A2336" s="88"/>
    </row>
    <row r="2337" spans="1:1" x14ac:dyDescent="0.25">
      <c r="A2337" s="88"/>
    </row>
    <row r="2338" spans="1:1" x14ac:dyDescent="0.25">
      <c r="A2338" s="88"/>
    </row>
    <row r="2339" spans="1:1" x14ac:dyDescent="0.25">
      <c r="A2339" s="88"/>
    </row>
    <row r="2340" spans="1:1" x14ac:dyDescent="0.25">
      <c r="A2340" s="88"/>
    </row>
    <row r="2341" spans="1:1" x14ac:dyDescent="0.25">
      <c r="A2341" s="88"/>
    </row>
    <row r="2342" spans="1:1" x14ac:dyDescent="0.25">
      <c r="A2342" s="88"/>
    </row>
    <row r="2343" spans="1:1" x14ac:dyDescent="0.25">
      <c r="A2343" s="88"/>
    </row>
    <row r="2344" spans="1:1" x14ac:dyDescent="0.25">
      <c r="A2344" s="88"/>
    </row>
    <row r="2345" spans="1:1" x14ac:dyDescent="0.25">
      <c r="A2345" s="88"/>
    </row>
    <row r="2346" spans="1:1" x14ac:dyDescent="0.25">
      <c r="A2346" s="88"/>
    </row>
    <row r="2347" spans="1:1" x14ac:dyDescent="0.25">
      <c r="A2347" s="88"/>
    </row>
    <row r="2348" spans="1:1" x14ac:dyDescent="0.25">
      <c r="A2348" s="88"/>
    </row>
    <row r="2349" spans="1:1" x14ac:dyDescent="0.25">
      <c r="A2349" s="88"/>
    </row>
    <row r="2350" spans="1:1" x14ac:dyDescent="0.25">
      <c r="A2350" s="88"/>
    </row>
    <row r="2351" spans="1:1" x14ac:dyDescent="0.25">
      <c r="A2351" s="88"/>
    </row>
    <row r="2352" spans="1:1" x14ac:dyDescent="0.25">
      <c r="A2352" s="88"/>
    </row>
    <row r="2353" spans="1:1" x14ac:dyDescent="0.25">
      <c r="A2353" s="88"/>
    </row>
    <row r="2354" spans="1:1" x14ac:dyDescent="0.25">
      <c r="A2354" s="88"/>
    </row>
    <row r="2355" spans="1:1" x14ac:dyDescent="0.25">
      <c r="A2355" s="88"/>
    </row>
    <row r="2356" spans="1:1" x14ac:dyDescent="0.25">
      <c r="A2356" s="88"/>
    </row>
    <row r="2357" spans="1:1" x14ac:dyDescent="0.25">
      <c r="A2357" s="88"/>
    </row>
    <row r="2358" spans="1:1" x14ac:dyDescent="0.25">
      <c r="A2358" s="88"/>
    </row>
    <row r="2359" spans="1:1" x14ac:dyDescent="0.25">
      <c r="A2359" s="88"/>
    </row>
    <row r="2360" spans="1:1" x14ac:dyDescent="0.25">
      <c r="A2360" s="88"/>
    </row>
    <row r="2361" spans="1:1" x14ac:dyDescent="0.25">
      <c r="A2361" s="88"/>
    </row>
    <row r="2362" spans="1:1" x14ac:dyDescent="0.25">
      <c r="A2362" s="88"/>
    </row>
    <row r="2363" spans="1:1" x14ac:dyDescent="0.25">
      <c r="A2363" s="88"/>
    </row>
    <row r="2364" spans="1:1" x14ac:dyDescent="0.25">
      <c r="A2364" s="88"/>
    </row>
    <row r="2365" spans="1:1" x14ac:dyDescent="0.25">
      <c r="A2365" s="88"/>
    </row>
    <row r="2366" spans="1:1" x14ac:dyDescent="0.25">
      <c r="A2366" s="88"/>
    </row>
    <row r="2367" spans="1:1" x14ac:dyDescent="0.25">
      <c r="A2367" s="88"/>
    </row>
    <row r="2368" spans="1:1" x14ac:dyDescent="0.25">
      <c r="A2368" s="88"/>
    </row>
    <row r="2369" spans="1:1" x14ac:dyDescent="0.25">
      <c r="A2369" s="88"/>
    </row>
    <row r="2370" spans="1:1" x14ac:dyDescent="0.25">
      <c r="A2370" s="88"/>
    </row>
    <row r="2371" spans="1:1" x14ac:dyDescent="0.25">
      <c r="A2371" s="88"/>
    </row>
    <row r="2372" spans="1:1" x14ac:dyDescent="0.25">
      <c r="A2372" s="88"/>
    </row>
    <row r="2373" spans="1:1" x14ac:dyDescent="0.25">
      <c r="A2373" s="88"/>
    </row>
    <row r="2374" spans="1:1" x14ac:dyDescent="0.25">
      <c r="A2374" s="88"/>
    </row>
    <row r="2375" spans="1:1" x14ac:dyDescent="0.25">
      <c r="A2375" s="88"/>
    </row>
    <row r="2376" spans="1:1" x14ac:dyDescent="0.25">
      <c r="A2376" s="88"/>
    </row>
    <row r="2377" spans="1:1" x14ac:dyDescent="0.25">
      <c r="A2377" s="88"/>
    </row>
    <row r="2378" spans="1:1" x14ac:dyDescent="0.25">
      <c r="A2378" s="88"/>
    </row>
    <row r="2379" spans="1:1" x14ac:dyDescent="0.25">
      <c r="A2379" s="88"/>
    </row>
    <row r="2380" spans="1:1" x14ac:dyDescent="0.25">
      <c r="A2380" s="88"/>
    </row>
    <row r="2381" spans="1:1" x14ac:dyDescent="0.25">
      <c r="A2381" s="88"/>
    </row>
    <row r="2382" spans="1:1" x14ac:dyDescent="0.25">
      <c r="A2382" s="88"/>
    </row>
    <row r="2383" spans="1:1" x14ac:dyDescent="0.25">
      <c r="A2383" s="88"/>
    </row>
    <row r="2384" spans="1:1" x14ac:dyDescent="0.25">
      <c r="A2384" s="88"/>
    </row>
    <row r="2385" spans="1:1" x14ac:dyDescent="0.25">
      <c r="A2385" s="88"/>
    </row>
    <row r="2386" spans="1:1" x14ac:dyDescent="0.25">
      <c r="A2386" s="88"/>
    </row>
    <row r="2387" spans="1:1" x14ac:dyDescent="0.25">
      <c r="A2387" s="88"/>
    </row>
    <row r="2388" spans="1:1" x14ac:dyDescent="0.25">
      <c r="A2388" s="88"/>
    </row>
    <row r="2389" spans="1:1" x14ac:dyDescent="0.25">
      <c r="A2389" s="88"/>
    </row>
    <row r="2390" spans="1:1" x14ac:dyDescent="0.25">
      <c r="A2390" s="88"/>
    </row>
    <row r="2391" spans="1:1" x14ac:dyDescent="0.25">
      <c r="A2391" s="88"/>
    </row>
    <row r="2392" spans="1:1" x14ac:dyDescent="0.25">
      <c r="A2392" s="88"/>
    </row>
    <row r="2393" spans="1:1" x14ac:dyDescent="0.25">
      <c r="A2393" s="88"/>
    </row>
    <row r="2394" spans="1:1" x14ac:dyDescent="0.25">
      <c r="A2394" s="88"/>
    </row>
    <row r="2395" spans="1:1" x14ac:dyDescent="0.25">
      <c r="A2395" s="88"/>
    </row>
    <row r="2396" spans="1:1" x14ac:dyDescent="0.25">
      <c r="A2396" s="88"/>
    </row>
    <row r="2397" spans="1:1" x14ac:dyDescent="0.25">
      <c r="A2397" s="88"/>
    </row>
    <row r="2398" spans="1:1" x14ac:dyDescent="0.25">
      <c r="A2398" s="88"/>
    </row>
    <row r="2399" spans="1:1" x14ac:dyDescent="0.25">
      <c r="A2399" s="88"/>
    </row>
    <row r="2400" spans="1:1" x14ac:dyDescent="0.25">
      <c r="A2400" s="88"/>
    </row>
    <row r="2401" spans="1:1" x14ac:dyDescent="0.25">
      <c r="A2401" s="88"/>
    </row>
    <row r="2402" spans="1:1" x14ac:dyDescent="0.25">
      <c r="A2402" s="88"/>
    </row>
    <row r="2403" spans="1:1" x14ac:dyDescent="0.25">
      <c r="A2403" s="88"/>
    </row>
    <row r="2404" spans="1:1" x14ac:dyDescent="0.25">
      <c r="A2404" s="88"/>
    </row>
    <row r="2405" spans="1:1" x14ac:dyDescent="0.25">
      <c r="A2405" s="88"/>
    </row>
    <row r="2406" spans="1:1" x14ac:dyDescent="0.25">
      <c r="A2406" s="88"/>
    </row>
    <row r="2407" spans="1:1" x14ac:dyDescent="0.25">
      <c r="A2407" s="88"/>
    </row>
    <row r="2408" spans="1:1" x14ac:dyDescent="0.25">
      <c r="A2408" s="88"/>
    </row>
    <row r="2409" spans="1:1" x14ac:dyDescent="0.25">
      <c r="A2409" s="88"/>
    </row>
    <row r="2410" spans="1:1" x14ac:dyDescent="0.25">
      <c r="A2410" s="88"/>
    </row>
    <row r="2411" spans="1:1" x14ac:dyDescent="0.25">
      <c r="A2411" s="88"/>
    </row>
    <row r="2412" spans="1:1" x14ac:dyDescent="0.25">
      <c r="A2412" s="88"/>
    </row>
    <row r="2413" spans="1:1" x14ac:dyDescent="0.25">
      <c r="A2413" s="88"/>
    </row>
    <row r="2414" spans="1:1" x14ac:dyDescent="0.25">
      <c r="A2414" s="88"/>
    </row>
    <row r="2415" spans="1:1" x14ac:dyDescent="0.25">
      <c r="A2415" s="88"/>
    </row>
    <row r="2416" spans="1:1" x14ac:dyDescent="0.25">
      <c r="A2416" s="88"/>
    </row>
    <row r="2417" spans="1:1" x14ac:dyDescent="0.25">
      <c r="A2417" s="88"/>
    </row>
    <row r="2418" spans="1:1" x14ac:dyDescent="0.25">
      <c r="A2418" s="88"/>
    </row>
    <row r="2419" spans="1:1" x14ac:dyDescent="0.25">
      <c r="A2419" s="88"/>
    </row>
    <row r="2420" spans="1:1" x14ac:dyDescent="0.25">
      <c r="A2420" s="88"/>
    </row>
    <row r="2421" spans="1:1" x14ac:dyDescent="0.25">
      <c r="A2421" s="88"/>
    </row>
    <row r="2422" spans="1:1" x14ac:dyDescent="0.25">
      <c r="A2422" s="88"/>
    </row>
    <row r="2423" spans="1:1" x14ac:dyDescent="0.25">
      <c r="A2423" s="88"/>
    </row>
    <row r="2424" spans="1:1" x14ac:dyDescent="0.25">
      <c r="A2424" s="88"/>
    </row>
    <row r="2425" spans="1:1" x14ac:dyDescent="0.25">
      <c r="A2425" s="88"/>
    </row>
    <row r="2426" spans="1:1" x14ac:dyDescent="0.25">
      <c r="A2426" s="88"/>
    </row>
    <row r="2427" spans="1:1" x14ac:dyDescent="0.25">
      <c r="A2427" s="88"/>
    </row>
    <row r="2428" spans="1:1" x14ac:dyDescent="0.25">
      <c r="A2428" s="88"/>
    </row>
    <row r="2429" spans="1:1" x14ac:dyDescent="0.25">
      <c r="A2429" s="88"/>
    </row>
    <row r="2430" spans="1:1" x14ac:dyDescent="0.25">
      <c r="A2430" s="88"/>
    </row>
    <row r="2431" spans="1:1" x14ac:dyDescent="0.25">
      <c r="A2431" s="88"/>
    </row>
    <row r="2432" spans="1:1" x14ac:dyDescent="0.25">
      <c r="A2432" s="88"/>
    </row>
    <row r="2433" spans="1:1" x14ac:dyDescent="0.25">
      <c r="A2433" s="88"/>
    </row>
    <row r="2434" spans="1:1" x14ac:dyDescent="0.25">
      <c r="A2434" s="88"/>
    </row>
    <row r="2435" spans="1:1" x14ac:dyDescent="0.25">
      <c r="A2435" s="88"/>
    </row>
    <row r="2436" spans="1:1" x14ac:dyDescent="0.25">
      <c r="A2436" s="88"/>
    </row>
    <row r="2437" spans="1:1" x14ac:dyDescent="0.25">
      <c r="A2437" s="88"/>
    </row>
    <row r="2438" spans="1:1" x14ac:dyDescent="0.25">
      <c r="A2438" s="88"/>
    </row>
    <row r="2439" spans="1:1" x14ac:dyDescent="0.25">
      <c r="A2439" s="88"/>
    </row>
    <row r="2440" spans="1:1" x14ac:dyDescent="0.25">
      <c r="A2440" s="88"/>
    </row>
    <row r="2441" spans="1:1" x14ac:dyDescent="0.25">
      <c r="A2441" s="88"/>
    </row>
    <row r="2442" spans="1:1" x14ac:dyDescent="0.25">
      <c r="A2442" s="88"/>
    </row>
    <row r="2443" spans="1:1" x14ac:dyDescent="0.25">
      <c r="A2443" s="88"/>
    </row>
    <row r="2444" spans="1:1" x14ac:dyDescent="0.25">
      <c r="A2444" s="88"/>
    </row>
    <row r="2445" spans="1:1" x14ac:dyDescent="0.25">
      <c r="A2445" s="88"/>
    </row>
    <row r="2446" spans="1:1" x14ac:dyDescent="0.25">
      <c r="A2446" s="88"/>
    </row>
    <row r="2447" spans="1:1" x14ac:dyDescent="0.25">
      <c r="A2447" s="88"/>
    </row>
    <row r="2448" spans="1:1" x14ac:dyDescent="0.25">
      <c r="A2448" s="88"/>
    </row>
    <row r="2449" spans="1:1" x14ac:dyDescent="0.25">
      <c r="A2449" s="88"/>
    </row>
    <row r="2450" spans="1:1" x14ac:dyDescent="0.25">
      <c r="A2450" s="88"/>
    </row>
    <row r="2451" spans="1:1" x14ac:dyDescent="0.25">
      <c r="A2451" s="88"/>
    </row>
    <row r="2452" spans="1:1" x14ac:dyDescent="0.25">
      <c r="A2452" s="88"/>
    </row>
    <row r="2453" spans="1:1" x14ac:dyDescent="0.25">
      <c r="A2453" s="88"/>
    </row>
    <row r="2454" spans="1:1" x14ac:dyDescent="0.25">
      <c r="A2454" s="88"/>
    </row>
    <row r="2455" spans="1:1" x14ac:dyDescent="0.25">
      <c r="A2455" s="88"/>
    </row>
    <row r="2456" spans="1:1" x14ac:dyDescent="0.25">
      <c r="A2456" s="88"/>
    </row>
    <row r="2457" spans="1:1" x14ac:dyDescent="0.25">
      <c r="A2457" s="88"/>
    </row>
    <row r="2458" spans="1:1" x14ac:dyDescent="0.25">
      <c r="A2458" s="88"/>
    </row>
    <row r="2459" spans="1:1" x14ac:dyDescent="0.25">
      <c r="A2459" s="88"/>
    </row>
    <row r="2460" spans="1:1" x14ac:dyDescent="0.25">
      <c r="A2460" s="88"/>
    </row>
    <row r="2461" spans="1:1" x14ac:dyDescent="0.25">
      <c r="A2461" s="88"/>
    </row>
    <row r="2462" spans="1:1" x14ac:dyDescent="0.25">
      <c r="A2462" s="88"/>
    </row>
    <row r="2463" spans="1:1" x14ac:dyDescent="0.25">
      <c r="A2463" s="88"/>
    </row>
    <row r="2464" spans="1:1" x14ac:dyDescent="0.25">
      <c r="A2464" s="88"/>
    </row>
    <row r="2465" spans="1:1" x14ac:dyDescent="0.25">
      <c r="A2465" s="88"/>
    </row>
    <row r="2466" spans="1:1" x14ac:dyDescent="0.25">
      <c r="A2466" s="88"/>
    </row>
    <row r="2467" spans="1:1" x14ac:dyDescent="0.25">
      <c r="A2467" s="88"/>
    </row>
    <row r="2468" spans="1:1" x14ac:dyDescent="0.25">
      <c r="A2468" s="88"/>
    </row>
    <row r="2469" spans="1:1" x14ac:dyDescent="0.25">
      <c r="A2469" s="88"/>
    </row>
    <row r="2470" spans="1:1" x14ac:dyDescent="0.25">
      <c r="A2470" s="88"/>
    </row>
    <row r="2471" spans="1:1" x14ac:dyDescent="0.25">
      <c r="A2471" s="88"/>
    </row>
    <row r="2472" spans="1:1" x14ac:dyDescent="0.25">
      <c r="A2472" s="88"/>
    </row>
    <row r="2473" spans="1:1" x14ac:dyDescent="0.25">
      <c r="A2473" s="88"/>
    </row>
    <row r="2474" spans="1:1" x14ac:dyDescent="0.25">
      <c r="A2474" s="88"/>
    </row>
    <row r="2475" spans="1:1" x14ac:dyDescent="0.25">
      <c r="A2475" s="88"/>
    </row>
    <row r="2476" spans="1:1" x14ac:dyDescent="0.25">
      <c r="A2476" s="88"/>
    </row>
    <row r="2477" spans="1:1" x14ac:dyDescent="0.25">
      <c r="A2477" s="88"/>
    </row>
    <row r="2478" spans="1:1" x14ac:dyDescent="0.25">
      <c r="A2478" s="88"/>
    </row>
    <row r="2479" spans="1:1" x14ac:dyDescent="0.25">
      <c r="A2479" s="88"/>
    </row>
    <row r="2480" spans="1:1" x14ac:dyDescent="0.25">
      <c r="A2480" s="88"/>
    </row>
    <row r="2481" spans="1:1" x14ac:dyDescent="0.25">
      <c r="A2481" s="88"/>
    </row>
    <row r="2482" spans="1:1" x14ac:dyDescent="0.25">
      <c r="A2482" s="88"/>
    </row>
    <row r="2483" spans="1:1" x14ac:dyDescent="0.25">
      <c r="A2483" s="88"/>
    </row>
    <row r="2484" spans="1:1" x14ac:dyDescent="0.25">
      <c r="A2484" s="88"/>
    </row>
    <row r="2485" spans="1:1" x14ac:dyDescent="0.25">
      <c r="A2485" s="88"/>
    </row>
    <row r="2486" spans="1:1" x14ac:dyDescent="0.25">
      <c r="A2486" s="88"/>
    </row>
    <row r="2487" spans="1:1" x14ac:dyDescent="0.25">
      <c r="A2487" s="88"/>
    </row>
    <row r="2488" spans="1:1" x14ac:dyDescent="0.25">
      <c r="A2488" s="88"/>
    </row>
    <row r="2489" spans="1:1" x14ac:dyDescent="0.25">
      <c r="A2489" s="88"/>
    </row>
    <row r="2490" spans="1:1" x14ac:dyDescent="0.25">
      <c r="A2490" s="88"/>
    </row>
    <row r="2491" spans="1:1" x14ac:dyDescent="0.25">
      <c r="A2491" s="88"/>
    </row>
    <row r="2492" spans="1:1" x14ac:dyDescent="0.25">
      <c r="A2492" s="88"/>
    </row>
    <row r="2493" spans="1:1" x14ac:dyDescent="0.25">
      <c r="A2493" s="88"/>
    </row>
    <row r="2494" spans="1:1" x14ac:dyDescent="0.25">
      <c r="A2494" s="88"/>
    </row>
    <row r="2495" spans="1:1" x14ac:dyDescent="0.25">
      <c r="A2495" s="88"/>
    </row>
    <row r="2496" spans="1:1" x14ac:dyDescent="0.25">
      <c r="A2496" s="88"/>
    </row>
    <row r="2497" spans="1:1" x14ac:dyDescent="0.25">
      <c r="A2497" s="88"/>
    </row>
    <row r="2498" spans="1:1" x14ac:dyDescent="0.25">
      <c r="A2498" s="88"/>
    </row>
    <row r="2499" spans="1:1" x14ac:dyDescent="0.25">
      <c r="A2499" s="88"/>
    </row>
    <row r="2500" spans="1:1" x14ac:dyDescent="0.25">
      <c r="A2500" s="88"/>
    </row>
    <row r="2501" spans="1:1" x14ac:dyDescent="0.25">
      <c r="A2501" s="88"/>
    </row>
    <row r="2502" spans="1:1" x14ac:dyDescent="0.25">
      <c r="A2502" s="88"/>
    </row>
    <row r="2503" spans="1:1" x14ac:dyDescent="0.25">
      <c r="A2503" s="88"/>
    </row>
    <row r="2504" spans="1:1" x14ac:dyDescent="0.25">
      <c r="A2504" s="88"/>
    </row>
    <row r="2505" spans="1:1" x14ac:dyDescent="0.25">
      <c r="A2505" s="88"/>
    </row>
    <row r="2506" spans="1:1" x14ac:dyDescent="0.25">
      <c r="A2506" s="88"/>
    </row>
    <row r="2507" spans="1:1" x14ac:dyDescent="0.25">
      <c r="A2507" s="88"/>
    </row>
    <row r="2508" spans="1:1" x14ac:dyDescent="0.25">
      <c r="A2508" s="88"/>
    </row>
    <row r="2509" spans="1:1" x14ac:dyDescent="0.25">
      <c r="A2509" s="88"/>
    </row>
    <row r="2510" spans="1:1" x14ac:dyDescent="0.25">
      <c r="A2510" s="88"/>
    </row>
    <row r="2511" spans="1:1" x14ac:dyDescent="0.25">
      <c r="A2511" s="88"/>
    </row>
    <row r="2512" spans="1:1" x14ac:dyDescent="0.25">
      <c r="A2512" s="88"/>
    </row>
    <row r="2513" spans="1:1" x14ac:dyDescent="0.25">
      <c r="A2513" s="88"/>
    </row>
    <row r="2514" spans="1:1" x14ac:dyDescent="0.25">
      <c r="A2514" s="88"/>
    </row>
    <row r="2515" spans="1:1" x14ac:dyDescent="0.25">
      <c r="A2515" s="88"/>
    </row>
    <row r="2516" spans="1:1" x14ac:dyDescent="0.25">
      <c r="A2516" s="88"/>
    </row>
    <row r="2517" spans="1:1" x14ac:dyDescent="0.25">
      <c r="A2517" s="88"/>
    </row>
    <row r="2518" spans="1:1" x14ac:dyDescent="0.25">
      <c r="A2518" s="88"/>
    </row>
    <row r="2519" spans="1:1" x14ac:dyDescent="0.25">
      <c r="A2519" s="88"/>
    </row>
    <row r="2520" spans="1:1" x14ac:dyDescent="0.25">
      <c r="A2520" s="88"/>
    </row>
    <row r="2521" spans="1:1" x14ac:dyDescent="0.25">
      <c r="A2521" s="88"/>
    </row>
    <row r="2522" spans="1:1" x14ac:dyDescent="0.25">
      <c r="A2522" s="88"/>
    </row>
    <row r="2523" spans="1:1" x14ac:dyDescent="0.25">
      <c r="A2523" s="88"/>
    </row>
    <row r="2524" spans="1:1" x14ac:dyDescent="0.25">
      <c r="A2524" s="88"/>
    </row>
    <row r="2525" spans="1:1" x14ac:dyDescent="0.25">
      <c r="A2525" s="88"/>
    </row>
    <row r="2526" spans="1:1" x14ac:dyDescent="0.25">
      <c r="A2526" s="88"/>
    </row>
    <row r="2527" spans="1:1" x14ac:dyDescent="0.25">
      <c r="A2527" s="88"/>
    </row>
    <row r="2528" spans="1:1" x14ac:dyDescent="0.25">
      <c r="A2528" s="88"/>
    </row>
    <row r="2529" spans="1:1" x14ac:dyDescent="0.25">
      <c r="A2529" s="88"/>
    </row>
    <row r="2530" spans="1:1" x14ac:dyDescent="0.25">
      <c r="A2530" s="88"/>
    </row>
    <row r="2531" spans="1:1" x14ac:dyDescent="0.25">
      <c r="A2531" s="88"/>
    </row>
    <row r="2532" spans="1:1" x14ac:dyDescent="0.25">
      <c r="A2532" s="88"/>
    </row>
    <row r="2533" spans="1:1" x14ac:dyDescent="0.25">
      <c r="A2533" s="88"/>
    </row>
    <row r="2534" spans="1:1" x14ac:dyDescent="0.25">
      <c r="A2534" s="88"/>
    </row>
    <row r="2535" spans="1:1" x14ac:dyDescent="0.25">
      <c r="A2535" s="88"/>
    </row>
    <row r="2536" spans="1:1" x14ac:dyDescent="0.25">
      <c r="A2536" s="88"/>
    </row>
    <row r="2537" spans="1:1" x14ac:dyDescent="0.25">
      <c r="A2537" s="88"/>
    </row>
    <row r="2538" spans="1:1" x14ac:dyDescent="0.25">
      <c r="A2538" s="88"/>
    </row>
    <row r="2539" spans="1:1" x14ac:dyDescent="0.25">
      <c r="A2539" s="88"/>
    </row>
    <row r="2540" spans="1:1" x14ac:dyDescent="0.25">
      <c r="A2540" s="88"/>
    </row>
    <row r="2541" spans="1:1" x14ac:dyDescent="0.25">
      <c r="A2541" s="88"/>
    </row>
    <row r="2542" spans="1:1" x14ac:dyDescent="0.25">
      <c r="A2542" s="88"/>
    </row>
    <row r="2543" spans="1:1" x14ac:dyDescent="0.25">
      <c r="A2543" s="88"/>
    </row>
    <row r="2544" spans="1:1" x14ac:dyDescent="0.25">
      <c r="A2544" s="88"/>
    </row>
    <row r="2545" spans="1:1" x14ac:dyDescent="0.25">
      <c r="A2545" s="88"/>
    </row>
    <row r="2546" spans="1:1" x14ac:dyDescent="0.25">
      <c r="A2546" s="88"/>
    </row>
    <row r="2547" spans="1:1" x14ac:dyDescent="0.25">
      <c r="A2547" s="88"/>
    </row>
    <row r="2548" spans="1:1" x14ac:dyDescent="0.25">
      <c r="A2548" s="88"/>
    </row>
    <row r="2549" spans="1:1" x14ac:dyDescent="0.25">
      <c r="A2549" s="88"/>
    </row>
    <row r="2550" spans="1:1" x14ac:dyDescent="0.25">
      <c r="A2550" s="88"/>
    </row>
    <row r="2551" spans="1:1" x14ac:dyDescent="0.25">
      <c r="A2551" s="88"/>
    </row>
    <row r="2552" spans="1:1" x14ac:dyDescent="0.25">
      <c r="A2552" s="88"/>
    </row>
    <row r="2553" spans="1:1" x14ac:dyDescent="0.25">
      <c r="A2553" s="88"/>
    </row>
    <row r="2554" spans="1:1" x14ac:dyDescent="0.25">
      <c r="A2554" s="88"/>
    </row>
    <row r="2555" spans="1:1" x14ac:dyDescent="0.25">
      <c r="A2555" s="88"/>
    </row>
    <row r="2556" spans="1:1" x14ac:dyDescent="0.25">
      <c r="A2556" s="88"/>
    </row>
    <row r="2557" spans="1:1" x14ac:dyDescent="0.25">
      <c r="A2557" s="88"/>
    </row>
    <row r="2558" spans="1:1" x14ac:dyDescent="0.25">
      <c r="A2558" s="88"/>
    </row>
    <row r="2559" spans="1:1" x14ac:dyDescent="0.25">
      <c r="A2559" s="88"/>
    </row>
    <row r="2560" spans="1:1" x14ac:dyDescent="0.25">
      <c r="A2560" s="88"/>
    </row>
    <row r="2561" spans="1:1" x14ac:dyDescent="0.25">
      <c r="A2561" s="88"/>
    </row>
    <row r="2562" spans="1:1" x14ac:dyDescent="0.25">
      <c r="A2562" s="88"/>
    </row>
    <row r="2563" spans="1:1" x14ac:dyDescent="0.25">
      <c r="A2563" s="88"/>
    </row>
    <row r="2564" spans="1:1" x14ac:dyDescent="0.25">
      <c r="A2564" s="88"/>
    </row>
    <row r="2565" spans="1:1" x14ac:dyDescent="0.25">
      <c r="A2565" s="88"/>
    </row>
    <row r="2566" spans="1:1" x14ac:dyDescent="0.25">
      <c r="A2566" s="88"/>
    </row>
    <row r="2567" spans="1:1" x14ac:dyDescent="0.25">
      <c r="A2567" s="88"/>
    </row>
    <row r="2568" spans="1:1" x14ac:dyDescent="0.25">
      <c r="A2568" s="88"/>
    </row>
    <row r="2569" spans="1:1" x14ac:dyDescent="0.25">
      <c r="A2569" s="88"/>
    </row>
    <row r="2570" spans="1:1" x14ac:dyDescent="0.25">
      <c r="A2570" s="88"/>
    </row>
    <row r="2571" spans="1:1" x14ac:dyDescent="0.25">
      <c r="A2571" s="88"/>
    </row>
    <row r="2572" spans="1:1" x14ac:dyDescent="0.25">
      <c r="A2572" s="88"/>
    </row>
    <row r="2573" spans="1:1" x14ac:dyDescent="0.25">
      <c r="A2573" s="88"/>
    </row>
    <row r="2574" spans="1:1" x14ac:dyDescent="0.25">
      <c r="A2574" s="88"/>
    </row>
    <row r="2575" spans="1:1" x14ac:dyDescent="0.25">
      <c r="A2575" s="88"/>
    </row>
    <row r="2576" spans="1:1" x14ac:dyDescent="0.25">
      <c r="A2576" s="88"/>
    </row>
    <row r="2577" spans="1:1" x14ac:dyDescent="0.25">
      <c r="A2577" s="88"/>
    </row>
    <row r="2578" spans="1:1" x14ac:dyDescent="0.25">
      <c r="A2578" s="88"/>
    </row>
    <row r="2579" spans="1:1" x14ac:dyDescent="0.25">
      <c r="A2579" s="88"/>
    </row>
    <row r="2580" spans="1:1" x14ac:dyDescent="0.25">
      <c r="A2580" s="88"/>
    </row>
    <row r="2581" spans="1:1" x14ac:dyDescent="0.25">
      <c r="A2581" s="88"/>
    </row>
    <row r="2582" spans="1:1" x14ac:dyDescent="0.25">
      <c r="A2582" s="88"/>
    </row>
    <row r="2583" spans="1:1" x14ac:dyDescent="0.25">
      <c r="A2583" s="88"/>
    </row>
    <row r="2584" spans="1:1" x14ac:dyDescent="0.25">
      <c r="A2584" s="88"/>
    </row>
    <row r="2585" spans="1:1" x14ac:dyDescent="0.25">
      <c r="A2585" s="88"/>
    </row>
    <row r="2586" spans="1:1" x14ac:dyDescent="0.25">
      <c r="A2586" s="88"/>
    </row>
    <row r="2587" spans="1:1" x14ac:dyDescent="0.25">
      <c r="A2587" s="88"/>
    </row>
    <row r="2588" spans="1:1" x14ac:dyDescent="0.25">
      <c r="A2588" s="88"/>
    </row>
    <row r="2589" spans="1:1" x14ac:dyDescent="0.25">
      <c r="A2589" s="88"/>
    </row>
    <row r="2590" spans="1:1" x14ac:dyDescent="0.25">
      <c r="A2590" s="88"/>
    </row>
    <row r="2591" spans="1:1" x14ac:dyDescent="0.25">
      <c r="A2591" s="88"/>
    </row>
    <row r="2592" spans="1:1" x14ac:dyDescent="0.25">
      <c r="A2592" s="88"/>
    </row>
    <row r="2593" spans="1:1" x14ac:dyDescent="0.25">
      <c r="A2593" s="88"/>
    </row>
    <row r="2594" spans="1:1" x14ac:dyDescent="0.25">
      <c r="A2594" s="88"/>
    </row>
    <row r="2595" spans="1:1" x14ac:dyDescent="0.25">
      <c r="A2595" s="88"/>
    </row>
    <row r="2596" spans="1:1" x14ac:dyDescent="0.25">
      <c r="A2596" s="88"/>
    </row>
    <row r="2597" spans="1:1" x14ac:dyDescent="0.25">
      <c r="A2597" s="88"/>
    </row>
    <row r="2598" spans="1:1" x14ac:dyDescent="0.25">
      <c r="A2598" s="88"/>
    </row>
    <row r="2599" spans="1:1" x14ac:dyDescent="0.25">
      <c r="A2599" s="88"/>
    </row>
    <row r="2600" spans="1:1" x14ac:dyDescent="0.25">
      <c r="A2600" s="88"/>
    </row>
    <row r="2601" spans="1:1" x14ac:dyDescent="0.25">
      <c r="A2601" s="88"/>
    </row>
    <row r="2602" spans="1:1" x14ac:dyDescent="0.25">
      <c r="A2602" s="88"/>
    </row>
    <row r="2603" spans="1:1" x14ac:dyDescent="0.25">
      <c r="A2603" s="88"/>
    </row>
    <row r="2604" spans="1:1" x14ac:dyDescent="0.25">
      <c r="A2604" s="88"/>
    </row>
    <row r="2605" spans="1:1" x14ac:dyDescent="0.25">
      <c r="A2605" s="88"/>
    </row>
    <row r="2606" spans="1:1" x14ac:dyDescent="0.25">
      <c r="A2606" s="88"/>
    </row>
    <row r="2607" spans="1:1" x14ac:dyDescent="0.25">
      <c r="A2607" s="88"/>
    </row>
    <row r="2608" spans="1:1" x14ac:dyDescent="0.25">
      <c r="A2608" s="88"/>
    </row>
    <row r="2609" spans="1:1" x14ac:dyDescent="0.25">
      <c r="A2609" s="88"/>
    </row>
    <row r="2610" spans="1:1" x14ac:dyDescent="0.25">
      <c r="A2610" s="88"/>
    </row>
    <row r="2611" spans="1:1" x14ac:dyDescent="0.25">
      <c r="A2611" s="88"/>
    </row>
    <row r="2612" spans="1:1" x14ac:dyDescent="0.25">
      <c r="A2612" s="88"/>
    </row>
    <row r="2613" spans="1:1" x14ac:dyDescent="0.25">
      <c r="A2613" s="88"/>
    </row>
    <row r="2614" spans="1:1" x14ac:dyDescent="0.25">
      <c r="A2614" s="88"/>
    </row>
    <row r="2615" spans="1:1" x14ac:dyDescent="0.25">
      <c r="A2615" s="88"/>
    </row>
    <row r="2616" spans="1:1" x14ac:dyDescent="0.25">
      <c r="A2616" s="88"/>
    </row>
    <row r="2617" spans="1:1" x14ac:dyDescent="0.25">
      <c r="A2617" s="88"/>
    </row>
    <row r="2618" spans="1:1" x14ac:dyDescent="0.25">
      <c r="A2618" s="88"/>
    </row>
    <row r="2619" spans="1:1" x14ac:dyDescent="0.25">
      <c r="A2619" s="88"/>
    </row>
    <row r="2620" spans="1:1" x14ac:dyDescent="0.25">
      <c r="A2620" s="88"/>
    </row>
    <row r="2621" spans="1:1" x14ac:dyDescent="0.25">
      <c r="A2621" s="88"/>
    </row>
    <row r="2622" spans="1:1" x14ac:dyDescent="0.25">
      <c r="A2622" s="88"/>
    </row>
    <row r="2623" spans="1:1" x14ac:dyDescent="0.25">
      <c r="A2623" s="88"/>
    </row>
    <row r="2624" spans="1:1" x14ac:dyDescent="0.25">
      <c r="A2624" s="88"/>
    </row>
    <row r="2625" spans="1:1" x14ac:dyDescent="0.25">
      <c r="A2625" s="88"/>
    </row>
    <row r="2626" spans="1:1" x14ac:dyDescent="0.25">
      <c r="A2626" s="88"/>
    </row>
    <row r="2627" spans="1:1" x14ac:dyDescent="0.25">
      <c r="A2627" s="88"/>
    </row>
    <row r="2628" spans="1:1" x14ac:dyDescent="0.25">
      <c r="A2628" s="88"/>
    </row>
    <row r="2629" spans="1:1" x14ac:dyDescent="0.25">
      <c r="A2629" s="88"/>
    </row>
    <row r="2630" spans="1:1" x14ac:dyDescent="0.25">
      <c r="A2630" s="88"/>
    </row>
    <row r="2631" spans="1:1" x14ac:dyDescent="0.25">
      <c r="A2631" s="88"/>
    </row>
    <row r="2632" spans="1:1" x14ac:dyDescent="0.25">
      <c r="A2632" s="88"/>
    </row>
    <row r="2633" spans="1:1" x14ac:dyDescent="0.25">
      <c r="A2633" s="88"/>
    </row>
    <row r="2634" spans="1:1" x14ac:dyDescent="0.25">
      <c r="A2634" s="88"/>
    </row>
    <row r="2635" spans="1:1" x14ac:dyDescent="0.25">
      <c r="A2635" s="88"/>
    </row>
    <row r="2636" spans="1:1" x14ac:dyDescent="0.25">
      <c r="A2636" s="88"/>
    </row>
    <row r="2637" spans="1:1" x14ac:dyDescent="0.25">
      <c r="A2637" s="88"/>
    </row>
    <row r="2638" spans="1:1" x14ac:dyDescent="0.25">
      <c r="A2638" s="88"/>
    </row>
    <row r="2639" spans="1:1" x14ac:dyDescent="0.25">
      <c r="A2639" s="88"/>
    </row>
    <row r="2640" spans="1:1" x14ac:dyDescent="0.25">
      <c r="A2640" s="88"/>
    </row>
    <row r="2641" spans="1:1" x14ac:dyDescent="0.25">
      <c r="A2641" s="88"/>
    </row>
    <row r="2642" spans="1:1" x14ac:dyDescent="0.25">
      <c r="A2642" s="88"/>
    </row>
    <row r="2643" spans="1:1" x14ac:dyDescent="0.25">
      <c r="A2643" s="88"/>
    </row>
    <row r="2644" spans="1:1" x14ac:dyDescent="0.25">
      <c r="A2644" s="88"/>
    </row>
    <row r="2645" spans="1:1" x14ac:dyDescent="0.25">
      <c r="A2645" s="88"/>
    </row>
    <row r="2646" spans="1:1" x14ac:dyDescent="0.25">
      <c r="A2646" s="88"/>
    </row>
    <row r="2647" spans="1:1" x14ac:dyDescent="0.25">
      <c r="A2647" s="88"/>
    </row>
    <row r="2648" spans="1:1" x14ac:dyDescent="0.25">
      <c r="A2648" s="88"/>
    </row>
    <row r="2649" spans="1:1" x14ac:dyDescent="0.25">
      <c r="A2649" s="88"/>
    </row>
    <row r="2650" spans="1:1" x14ac:dyDescent="0.25">
      <c r="A2650" s="88"/>
    </row>
    <row r="2651" spans="1:1" x14ac:dyDescent="0.25">
      <c r="A2651" s="88"/>
    </row>
    <row r="2652" spans="1:1" x14ac:dyDescent="0.25">
      <c r="A2652" s="88"/>
    </row>
    <row r="2653" spans="1:1" x14ac:dyDescent="0.25">
      <c r="A2653" s="88"/>
    </row>
    <row r="2654" spans="1:1" x14ac:dyDescent="0.25">
      <c r="A2654" s="88"/>
    </row>
    <row r="2655" spans="1:1" x14ac:dyDescent="0.25">
      <c r="A2655" s="88"/>
    </row>
    <row r="2656" spans="1:1" x14ac:dyDescent="0.25">
      <c r="A2656" s="88"/>
    </row>
    <row r="2657" spans="1:1" x14ac:dyDescent="0.25">
      <c r="A2657" s="88"/>
    </row>
    <row r="2658" spans="1:1" x14ac:dyDescent="0.25">
      <c r="A2658" s="88"/>
    </row>
    <row r="2659" spans="1:1" x14ac:dyDescent="0.25">
      <c r="A2659" s="88"/>
    </row>
    <row r="2660" spans="1:1" x14ac:dyDescent="0.25">
      <c r="A2660" s="88"/>
    </row>
    <row r="2661" spans="1:1" x14ac:dyDescent="0.25">
      <c r="A2661" s="88"/>
    </row>
    <row r="2662" spans="1:1" x14ac:dyDescent="0.25">
      <c r="A2662" s="88"/>
    </row>
    <row r="2663" spans="1:1" x14ac:dyDescent="0.25">
      <c r="A2663" s="88"/>
    </row>
    <row r="2664" spans="1:1" x14ac:dyDescent="0.25">
      <c r="A2664" s="88"/>
    </row>
    <row r="2665" spans="1:1" x14ac:dyDescent="0.25">
      <c r="A2665" s="88"/>
    </row>
    <row r="2666" spans="1:1" x14ac:dyDescent="0.25">
      <c r="A2666" s="88"/>
    </row>
    <row r="2667" spans="1:1" x14ac:dyDescent="0.25">
      <c r="A2667" s="88"/>
    </row>
    <row r="2668" spans="1:1" x14ac:dyDescent="0.25">
      <c r="A2668" s="88"/>
    </row>
    <row r="2669" spans="1:1" x14ac:dyDescent="0.25">
      <c r="A2669" s="88"/>
    </row>
    <row r="2670" spans="1:1" x14ac:dyDescent="0.25">
      <c r="A2670" s="88"/>
    </row>
    <row r="2671" spans="1:1" x14ac:dyDescent="0.25">
      <c r="A2671" s="88"/>
    </row>
    <row r="2672" spans="1:1" x14ac:dyDescent="0.25">
      <c r="A2672" s="88"/>
    </row>
    <row r="2673" spans="1:1" x14ac:dyDescent="0.25">
      <c r="A2673" s="88"/>
    </row>
    <row r="2674" spans="1:1" x14ac:dyDescent="0.25">
      <c r="A2674" s="88"/>
    </row>
    <row r="2675" spans="1:1" x14ac:dyDescent="0.25">
      <c r="A2675" s="88"/>
    </row>
    <row r="2676" spans="1:1" x14ac:dyDescent="0.25">
      <c r="A2676" s="88"/>
    </row>
    <row r="2677" spans="1:1" x14ac:dyDescent="0.25">
      <c r="A2677" s="88"/>
    </row>
    <row r="2678" spans="1:1" x14ac:dyDescent="0.25">
      <c r="A2678" s="88"/>
    </row>
    <row r="2679" spans="1:1" x14ac:dyDescent="0.25">
      <c r="A2679" s="88"/>
    </row>
    <row r="2680" spans="1:1" x14ac:dyDescent="0.25">
      <c r="A2680" s="88"/>
    </row>
    <row r="2681" spans="1:1" x14ac:dyDescent="0.25">
      <c r="A2681" s="88"/>
    </row>
    <row r="2682" spans="1:1" x14ac:dyDescent="0.25">
      <c r="A2682" s="88"/>
    </row>
    <row r="2683" spans="1:1" x14ac:dyDescent="0.25">
      <c r="A2683" s="88"/>
    </row>
    <row r="2684" spans="1:1" x14ac:dyDescent="0.25">
      <c r="A2684" s="88"/>
    </row>
    <row r="2685" spans="1:1" x14ac:dyDescent="0.25">
      <c r="A2685" s="88"/>
    </row>
    <row r="2686" spans="1:1" x14ac:dyDescent="0.25">
      <c r="A2686" s="88"/>
    </row>
    <row r="2687" spans="1:1" x14ac:dyDescent="0.25">
      <c r="A2687" s="88"/>
    </row>
    <row r="2688" spans="1:1" x14ac:dyDescent="0.25">
      <c r="A2688" s="88"/>
    </row>
    <row r="2689" spans="1:1" x14ac:dyDescent="0.25">
      <c r="A2689" s="88"/>
    </row>
    <row r="2690" spans="1:1" x14ac:dyDescent="0.25">
      <c r="A2690" s="88"/>
    </row>
    <row r="2691" spans="1:1" x14ac:dyDescent="0.25">
      <c r="A2691" s="88"/>
    </row>
    <row r="2692" spans="1:1" x14ac:dyDescent="0.25">
      <c r="A2692" s="88"/>
    </row>
    <row r="2693" spans="1:1" x14ac:dyDescent="0.25">
      <c r="A2693" s="88"/>
    </row>
    <row r="2694" spans="1:1" x14ac:dyDescent="0.25">
      <c r="A2694" s="88"/>
    </row>
    <row r="2695" spans="1:1" x14ac:dyDescent="0.25">
      <c r="A2695" s="88"/>
    </row>
    <row r="2696" spans="1:1" x14ac:dyDescent="0.25">
      <c r="A2696" s="88"/>
    </row>
    <row r="2697" spans="1:1" x14ac:dyDescent="0.25">
      <c r="A2697" s="88"/>
    </row>
    <row r="2698" spans="1:1" x14ac:dyDescent="0.25">
      <c r="A2698" s="88"/>
    </row>
    <row r="2699" spans="1:1" x14ac:dyDescent="0.25">
      <c r="A2699" s="88"/>
    </row>
    <row r="2700" spans="1:1" x14ac:dyDescent="0.25">
      <c r="A2700" s="88"/>
    </row>
    <row r="2701" spans="1:1" x14ac:dyDescent="0.25">
      <c r="A2701" s="88"/>
    </row>
    <row r="2702" spans="1:1" x14ac:dyDescent="0.25">
      <c r="A2702" s="88"/>
    </row>
    <row r="2703" spans="1:1" x14ac:dyDescent="0.25">
      <c r="A2703" s="88"/>
    </row>
    <row r="2704" spans="1:1" x14ac:dyDescent="0.25">
      <c r="A2704" s="88"/>
    </row>
    <row r="2705" spans="1:1" x14ac:dyDescent="0.25">
      <c r="A2705" s="88"/>
    </row>
    <row r="2706" spans="1:1" x14ac:dyDescent="0.25">
      <c r="A2706" s="88"/>
    </row>
    <row r="2707" spans="1:1" x14ac:dyDescent="0.25">
      <c r="A2707" s="88"/>
    </row>
    <row r="2708" spans="1:1" x14ac:dyDescent="0.25">
      <c r="A2708" s="88"/>
    </row>
    <row r="2709" spans="1:1" x14ac:dyDescent="0.25">
      <c r="A2709" s="88"/>
    </row>
    <row r="2710" spans="1:1" x14ac:dyDescent="0.25">
      <c r="A2710" s="88"/>
    </row>
    <row r="2711" spans="1:1" x14ac:dyDescent="0.25">
      <c r="A2711" s="88"/>
    </row>
    <row r="2712" spans="1:1" x14ac:dyDescent="0.25">
      <c r="A2712" s="88"/>
    </row>
    <row r="2713" spans="1:1" x14ac:dyDescent="0.25">
      <c r="A2713" s="88"/>
    </row>
    <row r="2714" spans="1:1" x14ac:dyDescent="0.25">
      <c r="A2714" s="88"/>
    </row>
    <row r="2715" spans="1:1" x14ac:dyDescent="0.25">
      <c r="A2715" s="88"/>
    </row>
    <row r="2716" spans="1:1" x14ac:dyDescent="0.25">
      <c r="A2716" s="88"/>
    </row>
    <row r="2717" spans="1:1" x14ac:dyDescent="0.25">
      <c r="A2717" s="88"/>
    </row>
    <row r="2718" spans="1:1" x14ac:dyDescent="0.25">
      <c r="A2718" s="88"/>
    </row>
    <row r="2719" spans="1:1" x14ac:dyDescent="0.25">
      <c r="A2719" s="88"/>
    </row>
    <row r="2720" spans="1:1" x14ac:dyDescent="0.25">
      <c r="A2720" s="88"/>
    </row>
    <row r="2721" spans="1:1" x14ac:dyDescent="0.25">
      <c r="A2721" s="88"/>
    </row>
    <row r="2722" spans="1:1" x14ac:dyDescent="0.25">
      <c r="A2722" s="88"/>
    </row>
    <row r="2723" spans="1:1" x14ac:dyDescent="0.25">
      <c r="A2723" s="88"/>
    </row>
    <row r="2724" spans="1:1" x14ac:dyDescent="0.25">
      <c r="A2724" s="88"/>
    </row>
    <row r="2725" spans="1:1" x14ac:dyDescent="0.25">
      <c r="A2725" s="88"/>
    </row>
    <row r="2726" spans="1:1" x14ac:dyDescent="0.25">
      <c r="A2726" s="88"/>
    </row>
    <row r="2727" spans="1:1" x14ac:dyDescent="0.25">
      <c r="A2727" s="88"/>
    </row>
    <row r="2728" spans="1:1" x14ac:dyDescent="0.25">
      <c r="A2728" s="88"/>
    </row>
    <row r="2729" spans="1:1" x14ac:dyDescent="0.25">
      <c r="A2729" s="88"/>
    </row>
    <row r="2730" spans="1:1" x14ac:dyDescent="0.25">
      <c r="A2730" s="88"/>
    </row>
    <row r="2731" spans="1:1" x14ac:dyDescent="0.25">
      <c r="A2731" s="88"/>
    </row>
    <row r="2732" spans="1:1" x14ac:dyDescent="0.25">
      <c r="A2732" s="88"/>
    </row>
    <row r="2733" spans="1:1" x14ac:dyDescent="0.25">
      <c r="A2733" s="88"/>
    </row>
    <row r="2734" spans="1:1" x14ac:dyDescent="0.25">
      <c r="A2734" s="88"/>
    </row>
    <row r="2735" spans="1:1" x14ac:dyDescent="0.25">
      <c r="A2735" s="88"/>
    </row>
    <row r="2736" spans="1:1" x14ac:dyDescent="0.25">
      <c r="A2736" s="88"/>
    </row>
    <row r="2737" spans="1:1" x14ac:dyDescent="0.25">
      <c r="A2737" s="88"/>
    </row>
    <row r="2738" spans="1:1" x14ac:dyDescent="0.25">
      <c r="A2738" s="88"/>
    </row>
    <row r="2739" spans="1:1" x14ac:dyDescent="0.25">
      <c r="A2739" s="88"/>
    </row>
    <row r="2740" spans="1:1" x14ac:dyDescent="0.25">
      <c r="A2740" s="88"/>
    </row>
    <row r="2741" spans="1:1" x14ac:dyDescent="0.25">
      <c r="A2741" s="88"/>
    </row>
    <row r="2742" spans="1:1" x14ac:dyDescent="0.25">
      <c r="A2742" s="88"/>
    </row>
    <row r="2743" spans="1:1" x14ac:dyDescent="0.25">
      <c r="A2743" s="88"/>
    </row>
    <row r="2744" spans="1:1" x14ac:dyDescent="0.25">
      <c r="A2744" s="88"/>
    </row>
    <row r="2745" spans="1:1" x14ac:dyDescent="0.25">
      <c r="A2745" s="88"/>
    </row>
    <row r="2746" spans="1:1" x14ac:dyDescent="0.25">
      <c r="A2746" s="88"/>
    </row>
    <row r="2747" spans="1:1" x14ac:dyDescent="0.25">
      <c r="A2747" s="88"/>
    </row>
    <row r="2748" spans="1:1" x14ac:dyDescent="0.25">
      <c r="A2748" s="88"/>
    </row>
    <row r="2749" spans="1:1" x14ac:dyDescent="0.25">
      <c r="A2749" s="88"/>
    </row>
    <row r="2750" spans="1:1" x14ac:dyDescent="0.25">
      <c r="A2750" s="88"/>
    </row>
    <row r="2751" spans="1:1" x14ac:dyDescent="0.25">
      <c r="A2751" s="88"/>
    </row>
    <row r="2752" spans="1:1" x14ac:dyDescent="0.25">
      <c r="A2752" s="88"/>
    </row>
    <row r="2753" spans="1:1" x14ac:dyDescent="0.25">
      <c r="A2753" s="88"/>
    </row>
    <row r="2754" spans="1:1" x14ac:dyDescent="0.25">
      <c r="A2754" s="88"/>
    </row>
    <row r="2755" spans="1:1" x14ac:dyDescent="0.25">
      <c r="A2755" s="88"/>
    </row>
    <row r="2756" spans="1:1" x14ac:dyDescent="0.25">
      <c r="A2756" s="88"/>
    </row>
    <row r="2757" spans="1:1" x14ac:dyDescent="0.25">
      <c r="A2757" s="88"/>
    </row>
    <row r="2758" spans="1:1" x14ac:dyDescent="0.25">
      <c r="A2758" s="88"/>
    </row>
    <row r="2759" spans="1:1" x14ac:dyDescent="0.25">
      <c r="A2759" s="88"/>
    </row>
    <row r="2760" spans="1:1" x14ac:dyDescent="0.25">
      <c r="A2760" s="88"/>
    </row>
    <row r="2761" spans="1:1" x14ac:dyDescent="0.25">
      <c r="A2761" s="88"/>
    </row>
    <row r="2762" spans="1:1" x14ac:dyDescent="0.25">
      <c r="A2762" s="88"/>
    </row>
    <row r="2763" spans="1:1" x14ac:dyDescent="0.25">
      <c r="A2763" s="88"/>
    </row>
    <row r="2764" spans="1:1" x14ac:dyDescent="0.25">
      <c r="A2764" s="88"/>
    </row>
    <row r="2765" spans="1:1" x14ac:dyDescent="0.25">
      <c r="A2765" s="88"/>
    </row>
    <row r="2766" spans="1:1" x14ac:dyDescent="0.25">
      <c r="A2766" s="88"/>
    </row>
    <row r="2767" spans="1:1" x14ac:dyDescent="0.25">
      <c r="A2767" s="88"/>
    </row>
    <row r="2768" spans="1:1" x14ac:dyDescent="0.25">
      <c r="A2768" s="88"/>
    </row>
    <row r="2769" spans="1:1" x14ac:dyDescent="0.25">
      <c r="A2769" s="88"/>
    </row>
    <row r="2770" spans="1:1" x14ac:dyDescent="0.25">
      <c r="A2770" s="88"/>
    </row>
    <row r="2771" spans="1:1" x14ac:dyDescent="0.25">
      <c r="A2771" s="88"/>
    </row>
    <row r="2772" spans="1:1" x14ac:dyDescent="0.25">
      <c r="A2772" s="88"/>
    </row>
    <row r="2773" spans="1:1" x14ac:dyDescent="0.25">
      <c r="A2773" s="88"/>
    </row>
    <row r="2774" spans="1:1" x14ac:dyDescent="0.25">
      <c r="A2774" s="88"/>
    </row>
    <row r="2775" spans="1:1" x14ac:dyDescent="0.25">
      <c r="A2775" s="88"/>
    </row>
    <row r="2776" spans="1:1" x14ac:dyDescent="0.25">
      <c r="A2776" s="88"/>
    </row>
    <row r="2777" spans="1:1" x14ac:dyDescent="0.25">
      <c r="A2777" s="88"/>
    </row>
    <row r="2778" spans="1:1" x14ac:dyDescent="0.25">
      <c r="A2778" s="88"/>
    </row>
    <row r="2779" spans="1:1" x14ac:dyDescent="0.25">
      <c r="A2779" s="88"/>
    </row>
    <row r="2780" spans="1:1" x14ac:dyDescent="0.25">
      <c r="A2780" s="88"/>
    </row>
    <row r="2781" spans="1:1" x14ac:dyDescent="0.25">
      <c r="A2781" s="88"/>
    </row>
    <row r="2782" spans="1:1" x14ac:dyDescent="0.25">
      <c r="A2782" s="88"/>
    </row>
    <row r="2783" spans="1:1" x14ac:dyDescent="0.25">
      <c r="A2783" s="88"/>
    </row>
    <row r="2784" spans="1:1" x14ac:dyDescent="0.25">
      <c r="A2784" s="88"/>
    </row>
    <row r="2785" spans="1:1" x14ac:dyDescent="0.25">
      <c r="A2785" s="88"/>
    </row>
    <row r="2786" spans="1:1" x14ac:dyDescent="0.25">
      <c r="A2786" s="88"/>
    </row>
    <row r="2787" spans="1:1" x14ac:dyDescent="0.25">
      <c r="A2787" s="88"/>
    </row>
    <row r="2788" spans="1:1" x14ac:dyDescent="0.25">
      <c r="A2788" s="88"/>
    </row>
    <row r="2789" spans="1:1" x14ac:dyDescent="0.25">
      <c r="A2789" s="88"/>
    </row>
    <row r="2790" spans="1:1" x14ac:dyDescent="0.25">
      <c r="A2790" s="88"/>
    </row>
    <row r="2791" spans="1:1" x14ac:dyDescent="0.25">
      <c r="A2791" s="88"/>
    </row>
    <row r="2792" spans="1:1" x14ac:dyDescent="0.25">
      <c r="A2792" s="88"/>
    </row>
    <row r="2793" spans="1:1" x14ac:dyDescent="0.25">
      <c r="A2793" s="88"/>
    </row>
    <row r="2794" spans="1:1" x14ac:dyDescent="0.25">
      <c r="A2794" s="88"/>
    </row>
    <row r="2795" spans="1:1" x14ac:dyDescent="0.25">
      <c r="A2795" s="88"/>
    </row>
    <row r="2796" spans="1:1" x14ac:dyDescent="0.25">
      <c r="A2796" s="88"/>
    </row>
    <row r="2797" spans="1:1" x14ac:dyDescent="0.25">
      <c r="A2797" s="88"/>
    </row>
    <row r="2798" spans="1:1" x14ac:dyDescent="0.25">
      <c r="A2798" s="88"/>
    </row>
    <row r="2799" spans="1:1" x14ac:dyDescent="0.25">
      <c r="A2799" s="88"/>
    </row>
    <row r="2800" spans="1:1" x14ac:dyDescent="0.25">
      <c r="A2800" s="88"/>
    </row>
    <row r="2801" spans="1:1" x14ac:dyDescent="0.25">
      <c r="A2801" s="88"/>
    </row>
    <row r="2802" spans="1:1" x14ac:dyDescent="0.25">
      <c r="A2802" s="88"/>
    </row>
    <row r="2803" spans="1:1" x14ac:dyDescent="0.25">
      <c r="A2803" s="88"/>
    </row>
    <row r="2804" spans="1:1" x14ac:dyDescent="0.25">
      <c r="A2804" s="88"/>
    </row>
    <row r="2805" spans="1:1" x14ac:dyDescent="0.25">
      <c r="A2805" s="88"/>
    </row>
    <row r="2806" spans="1:1" x14ac:dyDescent="0.25">
      <c r="A2806" s="88"/>
    </row>
    <row r="2807" spans="1:1" x14ac:dyDescent="0.25">
      <c r="A2807" s="88"/>
    </row>
    <row r="2808" spans="1:1" x14ac:dyDescent="0.25">
      <c r="A2808" s="88"/>
    </row>
    <row r="2809" spans="1:1" x14ac:dyDescent="0.25">
      <c r="A2809" s="88"/>
    </row>
    <row r="2810" spans="1:1" x14ac:dyDescent="0.25">
      <c r="A2810" s="88"/>
    </row>
    <row r="2811" spans="1:1" x14ac:dyDescent="0.25">
      <c r="A2811" s="88"/>
    </row>
    <row r="2812" spans="1:1" x14ac:dyDescent="0.25">
      <c r="A2812" s="88"/>
    </row>
    <row r="2813" spans="1:1" x14ac:dyDescent="0.25">
      <c r="A2813" s="88"/>
    </row>
    <row r="2814" spans="1:1" x14ac:dyDescent="0.25">
      <c r="A2814" s="88"/>
    </row>
    <row r="2815" spans="1:1" x14ac:dyDescent="0.25">
      <c r="A2815" s="88"/>
    </row>
    <row r="2816" spans="1:1" x14ac:dyDescent="0.25">
      <c r="A2816" s="88"/>
    </row>
    <row r="2817" spans="1:1" x14ac:dyDescent="0.25">
      <c r="A2817" s="88"/>
    </row>
    <row r="2818" spans="1:1" x14ac:dyDescent="0.25">
      <c r="A2818" s="88"/>
    </row>
    <row r="2819" spans="1:1" x14ac:dyDescent="0.25">
      <c r="A2819" s="88"/>
    </row>
    <row r="2820" spans="1:1" x14ac:dyDescent="0.25">
      <c r="A2820" s="88"/>
    </row>
    <row r="2821" spans="1:1" x14ac:dyDescent="0.25">
      <c r="A2821" s="88"/>
    </row>
    <row r="2822" spans="1:1" x14ac:dyDescent="0.25">
      <c r="A2822" s="88"/>
    </row>
    <row r="2823" spans="1:1" x14ac:dyDescent="0.25">
      <c r="A2823" s="88"/>
    </row>
    <row r="2824" spans="1:1" x14ac:dyDescent="0.25">
      <c r="A2824" s="88"/>
    </row>
    <row r="2825" spans="1:1" x14ac:dyDescent="0.25">
      <c r="A2825" s="88"/>
    </row>
    <row r="2826" spans="1:1" x14ac:dyDescent="0.25">
      <c r="A2826" s="88"/>
    </row>
    <row r="2827" spans="1:1" x14ac:dyDescent="0.25">
      <c r="A2827" s="88"/>
    </row>
    <row r="2828" spans="1:1" x14ac:dyDescent="0.25">
      <c r="A2828" s="88"/>
    </row>
    <row r="2829" spans="1:1" x14ac:dyDescent="0.25">
      <c r="A2829" s="88"/>
    </row>
    <row r="2830" spans="1:1" x14ac:dyDescent="0.25">
      <c r="A2830" s="88"/>
    </row>
    <row r="2831" spans="1:1" x14ac:dyDescent="0.25">
      <c r="A2831" s="88"/>
    </row>
    <row r="2832" spans="1:1" x14ac:dyDescent="0.25">
      <c r="A2832" s="88"/>
    </row>
    <row r="2833" spans="1:1" x14ac:dyDescent="0.25">
      <c r="A2833" s="88"/>
    </row>
    <row r="2834" spans="1:1" x14ac:dyDescent="0.25">
      <c r="A2834" s="88"/>
    </row>
    <row r="2835" spans="1:1" x14ac:dyDescent="0.25">
      <c r="A2835" s="88"/>
    </row>
    <row r="2836" spans="1:1" x14ac:dyDescent="0.25">
      <c r="A2836" s="88"/>
    </row>
    <row r="2837" spans="1:1" x14ac:dyDescent="0.25">
      <c r="A2837" s="88"/>
    </row>
    <row r="2838" spans="1:1" x14ac:dyDescent="0.25">
      <c r="A2838" s="88"/>
    </row>
    <row r="2839" spans="1:1" x14ac:dyDescent="0.25">
      <c r="A2839" s="88"/>
    </row>
    <row r="2840" spans="1:1" x14ac:dyDescent="0.25">
      <c r="A2840" s="88"/>
    </row>
    <row r="2841" spans="1:1" x14ac:dyDescent="0.25">
      <c r="A2841" s="88"/>
    </row>
    <row r="2842" spans="1:1" x14ac:dyDescent="0.25">
      <c r="A2842" s="88"/>
    </row>
    <row r="2843" spans="1:1" x14ac:dyDescent="0.25">
      <c r="A2843" s="88"/>
    </row>
    <row r="2844" spans="1:1" x14ac:dyDescent="0.25">
      <c r="A2844" s="88"/>
    </row>
    <row r="2845" spans="1:1" x14ac:dyDescent="0.25">
      <c r="A2845" s="88"/>
    </row>
    <row r="2846" spans="1:1" x14ac:dyDescent="0.25">
      <c r="A2846" s="88"/>
    </row>
    <row r="2847" spans="1:1" x14ac:dyDescent="0.25">
      <c r="A2847" s="88"/>
    </row>
    <row r="2848" spans="1:1" x14ac:dyDescent="0.25">
      <c r="A2848" s="88"/>
    </row>
    <row r="2849" spans="1:1" x14ac:dyDescent="0.25">
      <c r="A2849" s="88"/>
    </row>
    <row r="2850" spans="1:1" x14ac:dyDescent="0.25">
      <c r="A2850" s="88"/>
    </row>
    <row r="2851" spans="1:1" x14ac:dyDescent="0.25">
      <c r="A2851" s="88"/>
    </row>
    <row r="2852" spans="1:1" x14ac:dyDescent="0.25">
      <c r="A2852" s="88"/>
    </row>
    <row r="2853" spans="1:1" x14ac:dyDescent="0.25">
      <c r="A2853" s="88"/>
    </row>
    <row r="2854" spans="1:1" x14ac:dyDescent="0.25">
      <c r="A2854" s="88"/>
    </row>
    <row r="2855" spans="1:1" x14ac:dyDescent="0.25">
      <c r="A2855" s="88"/>
    </row>
    <row r="2856" spans="1:1" x14ac:dyDescent="0.25">
      <c r="A2856" s="88"/>
    </row>
    <row r="2857" spans="1:1" x14ac:dyDescent="0.25">
      <c r="A2857" s="88"/>
    </row>
    <row r="2858" spans="1:1" x14ac:dyDescent="0.25">
      <c r="A2858" s="88"/>
    </row>
    <row r="2859" spans="1:1" x14ac:dyDescent="0.25">
      <c r="A2859" s="88"/>
    </row>
    <row r="2860" spans="1:1" x14ac:dyDescent="0.25">
      <c r="A2860" s="88"/>
    </row>
    <row r="2861" spans="1:1" x14ac:dyDescent="0.25">
      <c r="A2861" s="88"/>
    </row>
    <row r="2862" spans="1:1" x14ac:dyDescent="0.25">
      <c r="A2862" s="88"/>
    </row>
    <row r="2863" spans="1:1" x14ac:dyDescent="0.25">
      <c r="A2863" s="88"/>
    </row>
    <row r="2864" spans="1:1" x14ac:dyDescent="0.25">
      <c r="A2864" s="88"/>
    </row>
    <row r="2865" spans="1:1" x14ac:dyDescent="0.25">
      <c r="A2865" s="88"/>
    </row>
    <row r="2866" spans="1:1" x14ac:dyDescent="0.25">
      <c r="A2866" s="88"/>
    </row>
    <row r="2867" spans="1:1" x14ac:dyDescent="0.25">
      <c r="A2867" s="88"/>
    </row>
    <row r="2868" spans="1:1" x14ac:dyDescent="0.25">
      <c r="A2868" s="88"/>
    </row>
    <row r="2869" spans="1:1" x14ac:dyDescent="0.25">
      <c r="A2869" s="88"/>
    </row>
    <row r="2870" spans="1:1" x14ac:dyDescent="0.25">
      <c r="A2870" s="88"/>
    </row>
    <row r="2871" spans="1:1" x14ac:dyDescent="0.25">
      <c r="A2871" s="88"/>
    </row>
    <row r="2872" spans="1:1" x14ac:dyDescent="0.25">
      <c r="A2872" s="88"/>
    </row>
    <row r="2873" spans="1:1" x14ac:dyDescent="0.25">
      <c r="A2873" s="88"/>
    </row>
    <row r="2874" spans="1:1" x14ac:dyDescent="0.25">
      <c r="A2874" s="88"/>
    </row>
    <row r="2875" spans="1:1" x14ac:dyDescent="0.25">
      <c r="A2875" s="88"/>
    </row>
    <row r="2876" spans="1:1" x14ac:dyDescent="0.25">
      <c r="A2876" s="88"/>
    </row>
    <row r="2877" spans="1:1" x14ac:dyDescent="0.25">
      <c r="A2877" s="88"/>
    </row>
    <row r="2878" spans="1:1" x14ac:dyDescent="0.25">
      <c r="A2878" s="88"/>
    </row>
    <row r="2879" spans="1:1" x14ac:dyDescent="0.25">
      <c r="A2879" s="88"/>
    </row>
    <row r="2880" spans="1:1" x14ac:dyDescent="0.25">
      <c r="A2880" s="88"/>
    </row>
    <row r="2881" spans="1:1" x14ac:dyDescent="0.25">
      <c r="A2881" s="88"/>
    </row>
    <row r="2882" spans="1:1" x14ac:dyDescent="0.25">
      <c r="A2882" s="88"/>
    </row>
    <row r="2883" spans="1:1" x14ac:dyDescent="0.25">
      <c r="A2883" s="88"/>
    </row>
    <row r="2884" spans="1:1" x14ac:dyDescent="0.25">
      <c r="A2884" s="88"/>
    </row>
    <row r="2885" spans="1:1" x14ac:dyDescent="0.25">
      <c r="A2885" s="88"/>
    </row>
    <row r="2886" spans="1:1" x14ac:dyDescent="0.25">
      <c r="A2886" s="88"/>
    </row>
    <row r="2887" spans="1:1" x14ac:dyDescent="0.25">
      <c r="A2887" s="88"/>
    </row>
    <row r="2888" spans="1:1" x14ac:dyDescent="0.25">
      <c r="A2888" s="88"/>
    </row>
    <row r="2889" spans="1:1" x14ac:dyDescent="0.25">
      <c r="A2889" s="88"/>
    </row>
    <row r="2890" spans="1:1" x14ac:dyDescent="0.25">
      <c r="A2890" s="88"/>
    </row>
    <row r="2891" spans="1:1" x14ac:dyDescent="0.25">
      <c r="A2891" s="88"/>
    </row>
    <row r="2892" spans="1:1" x14ac:dyDescent="0.25">
      <c r="A2892" s="88"/>
    </row>
    <row r="2893" spans="1:1" x14ac:dyDescent="0.25">
      <c r="A2893" s="88"/>
    </row>
    <row r="2894" spans="1:1" x14ac:dyDescent="0.25">
      <c r="A2894" s="88"/>
    </row>
    <row r="2895" spans="1:1" x14ac:dyDescent="0.25">
      <c r="A2895" s="88"/>
    </row>
    <row r="2896" spans="1:1" x14ac:dyDescent="0.25">
      <c r="A2896" s="88"/>
    </row>
    <row r="2897" spans="1:1" x14ac:dyDescent="0.25">
      <c r="A2897" s="88"/>
    </row>
    <row r="2898" spans="1:1" x14ac:dyDescent="0.25">
      <c r="A2898" s="88"/>
    </row>
    <row r="2899" spans="1:1" x14ac:dyDescent="0.25">
      <c r="A2899" s="88"/>
    </row>
    <row r="2900" spans="1:1" x14ac:dyDescent="0.25">
      <c r="A2900" s="88"/>
    </row>
    <row r="2901" spans="1:1" x14ac:dyDescent="0.25">
      <c r="A2901" s="88"/>
    </row>
    <row r="2902" spans="1:1" x14ac:dyDescent="0.25">
      <c r="A2902" s="88"/>
    </row>
    <row r="2903" spans="1:1" x14ac:dyDescent="0.25">
      <c r="A2903" s="88"/>
    </row>
    <row r="2904" spans="1:1" x14ac:dyDescent="0.25">
      <c r="A2904" s="88"/>
    </row>
    <row r="2905" spans="1:1" x14ac:dyDescent="0.25">
      <c r="A2905" s="88"/>
    </row>
    <row r="2906" spans="1:1" x14ac:dyDescent="0.25">
      <c r="A2906" s="88"/>
    </row>
    <row r="2907" spans="1:1" x14ac:dyDescent="0.25">
      <c r="A2907" s="88"/>
    </row>
    <row r="2908" spans="1:1" x14ac:dyDescent="0.25">
      <c r="A2908" s="88"/>
    </row>
    <row r="2909" spans="1:1" x14ac:dyDescent="0.25">
      <c r="A2909" s="88"/>
    </row>
    <row r="2910" spans="1:1" x14ac:dyDescent="0.25">
      <c r="A2910" s="88"/>
    </row>
    <row r="2911" spans="1:1" x14ac:dyDescent="0.25">
      <c r="A2911" s="88"/>
    </row>
    <row r="2912" spans="1:1" x14ac:dyDescent="0.25">
      <c r="A2912" s="88"/>
    </row>
    <row r="2913" spans="1:1" x14ac:dyDescent="0.25">
      <c r="A2913" s="88"/>
    </row>
    <row r="2914" spans="1:1" x14ac:dyDescent="0.25">
      <c r="A2914" s="88"/>
    </row>
    <row r="2915" spans="1:1" x14ac:dyDescent="0.25">
      <c r="A2915" s="88"/>
    </row>
    <row r="2916" spans="1:1" x14ac:dyDescent="0.25">
      <c r="A2916" s="88"/>
    </row>
    <row r="2917" spans="1:1" x14ac:dyDescent="0.25">
      <c r="A2917" s="88"/>
    </row>
    <row r="2918" spans="1:1" x14ac:dyDescent="0.25">
      <c r="A2918" s="88"/>
    </row>
    <row r="2919" spans="1:1" x14ac:dyDescent="0.25">
      <c r="A2919" s="88"/>
    </row>
    <row r="2920" spans="1:1" x14ac:dyDescent="0.25">
      <c r="A2920" s="88"/>
    </row>
    <row r="2921" spans="1:1" x14ac:dyDescent="0.25">
      <c r="A2921" s="88"/>
    </row>
    <row r="2922" spans="1:1" x14ac:dyDescent="0.25">
      <c r="A2922" s="88"/>
    </row>
    <row r="2923" spans="1:1" x14ac:dyDescent="0.25">
      <c r="A2923" s="88"/>
    </row>
    <row r="2924" spans="1:1" x14ac:dyDescent="0.25">
      <c r="A2924" s="88"/>
    </row>
    <row r="2925" spans="1:1" x14ac:dyDescent="0.25">
      <c r="A2925" s="88"/>
    </row>
    <row r="2926" spans="1:1" x14ac:dyDescent="0.25">
      <c r="A2926" s="88"/>
    </row>
    <row r="2927" spans="1:1" x14ac:dyDescent="0.25">
      <c r="A2927" s="88"/>
    </row>
    <row r="2928" spans="1:1" x14ac:dyDescent="0.25">
      <c r="A2928" s="88"/>
    </row>
    <row r="2929" spans="1:1" x14ac:dyDescent="0.25">
      <c r="A2929" s="88"/>
    </row>
    <row r="2930" spans="1:1" x14ac:dyDescent="0.25">
      <c r="A2930" s="88"/>
    </row>
    <row r="2931" spans="1:1" x14ac:dyDescent="0.25">
      <c r="A2931" s="88"/>
    </row>
    <row r="2932" spans="1:1" x14ac:dyDescent="0.25">
      <c r="A2932" s="88"/>
    </row>
    <row r="2933" spans="1:1" x14ac:dyDescent="0.25">
      <c r="A2933" s="88"/>
    </row>
    <row r="2934" spans="1:1" x14ac:dyDescent="0.25">
      <c r="A2934" s="88"/>
    </row>
    <row r="2935" spans="1:1" x14ac:dyDescent="0.25">
      <c r="A2935" s="88"/>
    </row>
    <row r="2936" spans="1:1" x14ac:dyDescent="0.25">
      <c r="A2936" s="88"/>
    </row>
    <row r="2937" spans="1:1" x14ac:dyDescent="0.25">
      <c r="A2937" s="88"/>
    </row>
    <row r="2938" spans="1:1" x14ac:dyDescent="0.25">
      <c r="A2938" s="88"/>
    </row>
    <row r="2939" spans="1:1" x14ac:dyDescent="0.25">
      <c r="A2939" s="88"/>
    </row>
    <row r="2940" spans="1:1" x14ac:dyDescent="0.25">
      <c r="A2940" s="88"/>
    </row>
    <row r="2941" spans="1:1" x14ac:dyDescent="0.25">
      <c r="A2941" s="88"/>
    </row>
    <row r="2942" spans="1:1" x14ac:dyDescent="0.25">
      <c r="A2942" s="88"/>
    </row>
    <row r="2943" spans="1:1" x14ac:dyDescent="0.25">
      <c r="A2943" s="88"/>
    </row>
    <row r="2944" spans="1:1" x14ac:dyDescent="0.25">
      <c r="A2944" s="88"/>
    </row>
    <row r="2945" spans="1:1" x14ac:dyDescent="0.25">
      <c r="A2945" s="88"/>
    </row>
    <row r="2946" spans="1:1" x14ac:dyDescent="0.25">
      <c r="A2946" s="88"/>
    </row>
    <row r="2947" spans="1:1" x14ac:dyDescent="0.25">
      <c r="A2947" s="88"/>
    </row>
    <row r="2948" spans="1:1" x14ac:dyDescent="0.25">
      <c r="A2948" s="88"/>
    </row>
    <row r="2949" spans="1:1" x14ac:dyDescent="0.25">
      <c r="A2949" s="88"/>
    </row>
    <row r="2950" spans="1:1" x14ac:dyDescent="0.25">
      <c r="A2950" s="88"/>
    </row>
    <row r="2951" spans="1:1" x14ac:dyDescent="0.25">
      <c r="A2951" s="88"/>
    </row>
    <row r="2952" spans="1:1" x14ac:dyDescent="0.25">
      <c r="A2952" s="88"/>
    </row>
    <row r="2953" spans="1:1" x14ac:dyDescent="0.25">
      <c r="A2953" s="88"/>
    </row>
    <row r="2954" spans="1:1" x14ac:dyDescent="0.25">
      <c r="A2954" s="88"/>
    </row>
    <row r="2955" spans="1:1" x14ac:dyDescent="0.25">
      <c r="A2955" s="88"/>
    </row>
    <row r="2956" spans="1:1" x14ac:dyDescent="0.25">
      <c r="A2956" s="88"/>
    </row>
    <row r="2957" spans="1:1" x14ac:dyDescent="0.25">
      <c r="A2957" s="88"/>
    </row>
    <row r="2958" spans="1:1" x14ac:dyDescent="0.25">
      <c r="A2958" s="88"/>
    </row>
    <row r="2959" spans="1:1" x14ac:dyDescent="0.25">
      <c r="A2959" s="88"/>
    </row>
    <row r="2960" spans="1:1" x14ac:dyDescent="0.25">
      <c r="A2960" s="88"/>
    </row>
    <row r="2961" spans="1:1" x14ac:dyDescent="0.25">
      <c r="A2961" s="88"/>
    </row>
    <row r="2962" spans="1:1" x14ac:dyDescent="0.25">
      <c r="A2962" s="88"/>
    </row>
    <row r="2963" spans="1:1" x14ac:dyDescent="0.25">
      <c r="A2963" s="88"/>
    </row>
    <row r="2964" spans="1:1" x14ac:dyDescent="0.25">
      <c r="A2964" s="88"/>
    </row>
    <row r="2965" spans="1:1" x14ac:dyDescent="0.25">
      <c r="A2965" s="88"/>
    </row>
    <row r="2966" spans="1:1" x14ac:dyDescent="0.25">
      <c r="A2966" s="88"/>
    </row>
    <row r="2967" spans="1:1" x14ac:dyDescent="0.25">
      <c r="A2967" s="88"/>
    </row>
    <row r="2968" spans="1:1" x14ac:dyDescent="0.25">
      <c r="A2968" s="88"/>
    </row>
    <row r="2969" spans="1:1" x14ac:dyDescent="0.25">
      <c r="A2969" s="88"/>
    </row>
    <row r="2970" spans="1:1" x14ac:dyDescent="0.25">
      <c r="A2970" s="88"/>
    </row>
    <row r="2971" spans="1:1" x14ac:dyDescent="0.25">
      <c r="A2971" s="88"/>
    </row>
    <row r="2972" spans="1:1" x14ac:dyDescent="0.25">
      <c r="A2972" s="88"/>
    </row>
    <row r="2973" spans="1:1" x14ac:dyDescent="0.25">
      <c r="A2973" s="88"/>
    </row>
    <row r="2974" spans="1:1" x14ac:dyDescent="0.25">
      <c r="A2974" s="88"/>
    </row>
    <row r="2975" spans="1:1" x14ac:dyDescent="0.25">
      <c r="A2975" s="88"/>
    </row>
    <row r="2976" spans="1:1" x14ac:dyDescent="0.25">
      <c r="A2976" s="88"/>
    </row>
    <row r="2977" spans="1:1" x14ac:dyDescent="0.25">
      <c r="A2977" s="88"/>
    </row>
    <row r="2978" spans="1:1" x14ac:dyDescent="0.25">
      <c r="A2978" s="88"/>
    </row>
    <row r="2979" spans="1:1" x14ac:dyDescent="0.25">
      <c r="A2979" s="88"/>
    </row>
    <row r="2980" spans="1:1" x14ac:dyDescent="0.25">
      <c r="A2980" s="88"/>
    </row>
    <row r="2981" spans="1:1" x14ac:dyDescent="0.25">
      <c r="A2981" s="88"/>
    </row>
    <row r="2982" spans="1:1" x14ac:dyDescent="0.25">
      <c r="A2982" s="88"/>
    </row>
    <row r="2983" spans="1:1" x14ac:dyDescent="0.25">
      <c r="A2983" s="88"/>
    </row>
    <row r="2984" spans="1:1" x14ac:dyDescent="0.25">
      <c r="A2984" s="88"/>
    </row>
    <row r="2985" spans="1:1" x14ac:dyDescent="0.25">
      <c r="A2985" s="88"/>
    </row>
    <row r="2986" spans="1:1" x14ac:dyDescent="0.25">
      <c r="A2986" s="88"/>
    </row>
    <row r="2987" spans="1:1" x14ac:dyDescent="0.25">
      <c r="A2987" s="88"/>
    </row>
    <row r="2988" spans="1:1" x14ac:dyDescent="0.25">
      <c r="A2988" s="88"/>
    </row>
    <row r="2989" spans="1:1" x14ac:dyDescent="0.25">
      <c r="A2989" s="88"/>
    </row>
    <row r="2990" spans="1:1" x14ac:dyDescent="0.25">
      <c r="A2990" s="88"/>
    </row>
    <row r="2991" spans="1:1" x14ac:dyDescent="0.25">
      <c r="A2991" s="88"/>
    </row>
    <row r="2992" spans="1:1" x14ac:dyDescent="0.25">
      <c r="A2992" s="88"/>
    </row>
    <row r="2993" spans="1:1" x14ac:dyDescent="0.25">
      <c r="A2993" s="88"/>
    </row>
    <row r="2994" spans="1:1" x14ac:dyDescent="0.25">
      <c r="A2994" s="88"/>
    </row>
    <row r="2995" spans="1:1" x14ac:dyDescent="0.25">
      <c r="A2995" s="88"/>
    </row>
    <row r="2996" spans="1:1" x14ac:dyDescent="0.25">
      <c r="A2996" s="88"/>
    </row>
    <row r="2997" spans="1:1" x14ac:dyDescent="0.25">
      <c r="A2997" s="88"/>
    </row>
    <row r="2998" spans="1:1" x14ac:dyDescent="0.25">
      <c r="A2998" s="88"/>
    </row>
    <row r="2999" spans="1:1" x14ac:dyDescent="0.25">
      <c r="A2999" s="88"/>
    </row>
    <row r="3000" spans="1:1" x14ac:dyDescent="0.25">
      <c r="A3000" s="88"/>
    </row>
    <row r="3001" spans="1:1" x14ac:dyDescent="0.25">
      <c r="A3001" s="88"/>
    </row>
    <row r="3002" spans="1:1" x14ac:dyDescent="0.25">
      <c r="A3002" s="88"/>
    </row>
    <row r="3003" spans="1:1" x14ac:dyDescent="0.25">
      <c r="A3003" s="88"/>
    </row>
    <row r="3004" spans="1:1" x14ac:dyDescent="0.25">
      <c r="A3004" s="88"/>
    </row>
    <row r="3005" spans="1:1" x14ac:dyDescent="0.25">
      <c r="A3005" s="88"/>
    </row>
    <row r="3006" spans="1:1" x14ac:dyDescent="0.25">
      <c r="A3006" s="88"/>
    </row>
    <row r="3007" spans="1:1" x14ac:dyDescent="0.25">
      <c r="A3007" s="88"/>
    </row>
    <row r="3008" spans="1:1" x14ac:dyDescent="0.25">
      <c r="A3008" s="88"/>
    </row>
    <row r="3009" spans="1:1" x14ac:dyDescent="0.25">
      <c r="A3009" s="88"/>
    </row>
    <row r="3010" spans="1:1" x14ac:dyDescent="0.25">
      <c r="A3010" s="88"/>
    </row>
    <row r="3011" spans="1:1" x14ac:dyDescent="0.25">
      <c r="A3011" s="88"/>
    </row>
    <row r="3012" spans="1:1" x14ac:dyDescent="0.25">
      <c r="A3012" s="88"/>
    </row>
    <row r="3013" spans="1:1" x14ac:dyDescent="0.25">
      <c r="A3013" s="88"/>
    </row>
    <row r="3014" spans="1:1" x14ac:dyDescent="0.25">
      <c r="A3014" s="88"/>
    </row>
    <row r="3015" spans="1:1" x14ac:dyDescent="0.25">
      <c r="A3015" s="88"/>
    </row>
    <row r="3016" spans="1:1" x14ac:dyDescent="0.25">
      <c r="A3016" s="88"/>
    </row>
    <row r="3017" spans="1:1" x14ac:dyDescent="0.25">
      <c r="A3017" s="88"/>
    </row>
    <row r="3018" spans="1:1" x14ac:dyDescent="0.25">
      <c r="A3018" s="88"/>
    </row>
    <row r="3019" spans="1:1" x14ac:dyDescent="0.25">
      <c r="A3019" s="88"/>
    </row>
    <row r="3020" spans="1:1" x14ac:dyDescent="0.25">
      <c r="A3020" s="88"/>
    </row>
    <row r="3021" spans="1:1" x14ac:dyDescent="0.25">
      <c r="A3021" s="88"/>
    </row>
    <row r="3022" spans="1:1" x14ac:dyDescent="0.25">
      <c r="A3022" s="88"/>
    </row>
    <row r="3023" spans="1:1" x14ac:dyDescent="0.25">
      <c r="A3023" s="88"/>
    </row>
    <row r="3024" spans="1:1" x14ac:dyDescent="0.25">
      <c r="A3024" s="88"/>
    </row>
    <row r="3025" spans="1:1" x14ac:dyDescent="0.25">
      <c r="A3025" s="88"/>
    </row>
    <row r="3026" spans="1:1" x14ac:dyDescent="0.25">
      <c r="A3026" s="88"/>
    </row>
    <row r="3027" spans="1:1" x14ac:dyDescent="0.25">
      <c r="A3027" s="88"/>
    </row>
    <row r="3028" spans="1:1" x14ac:dyDescent="0.25">
      <c r="A3028" s="88"/>
    </row>
    <row r="3029" spans="1:1" x14ac:dyDescent="0.25">
      <c r="A3029" s="88"/>
    </row>
    <row r="3030" spans="1:1" x14ac:dyDescent="0.25">
      <c r="A3030" s="88"/>
    </row>
    <row r="3031" spans="1:1" x14ac:dyDescent="0.25">
      <c r="A3031" s="88"/>
    </row>
    <row r="3032" spans="1:1" x14ac:dyDescent="0.25">
      <c r="A3032" s="88"/>
    </row>
    <row r="3033" spans="1:1" x14ac:dyDescent="0.25">
      <c r="A3033" s="88"/>
    </row>
    <row r="3034" spans="1:1" x14ac:dyDescent="0.25">
      <c r="A3034" s="88"/>
    </row>
    <row r="3035" spans="1:1" x14ac:dyDescent="0.25">
      <c r="A3035" s="88"/>
    </row>
    <row r="3036" spans="1:1" x14ac:dyDescent="0.25">
      <c r="A3036" s="88"/>
    </row>
    <row r="3037" spans="1:1" x14ac:dyDescent="0.25">
      <c r="A3037" s="88"/>
    </row>
    <row r="3038" spans="1:1" x14ac:dyDescent="0.25">
      <c r="A3038" s="88"/>
    </row>
    <row r="3039" spans="1:1" x14ac:dyDescent="0.25">
      <c r="A3039" s="88"/>
    </row>
    <row r="3040" spans="1:1" x14ac:dyDescent="0.25">
      <c r="A3040" s="88"/>
    </row>
    <row r="3041" spans="1:1" x14ac:dyDescent="0.25">
      <c r="A3041" s="88"/>
    </row>
    <row r="3042" spans="1:1" x14ac:dyDescent="0.25">
      <c r="A3042" s="88"/>
    </row>
    <row r="3043" spans="1:1" x14ac:dyDescent="0.25">
      <c r="A3043" s="88"/>
    </row>
    <row r="3044" spans="1:1" x14ac:dyDescent="0.25">
      <c r="A3044" s="88"/>
    </row>
    <row r="3045" spans="1:1" x14ac:dyDescent="0.25">
      <c r="A3045" s="88"/>
    </row>
    <row r="3046" spans="1:1" x14ac:dyDescent="0.25">
      <c r="A3046" s="88"/>
    </row>
    <row r="3047" spans="1:1" x14ac:dyDescent="0.25">
      <c r="A3047" s="88"/>
    </row>
    <row r="3048" spans="1:1" x14ac:dyDescent="0.25">
      <c r="A3048" s="88"/>
    </row>
    <row r="3049" spans="1:1" x14ac:dyDescent="0.25">
      <c r="A3049" s="88"/>
    </row>
    <row r="3050" spans="1:1" x14ac:dyDescent="0.25">
      <c r="A3050" s="88"/>
    </row>
    <row r="3051" spans="1:1" x14ac:dyDescent="0.25">
      <c r="A3051" s="88"/>
    </row>
    <row r="3052" spans="1:1" x14ac:dyDescent="0.25">
      <c r="A3052" s="88"/>
    </row>
    <row r="3053" spans="1:1" x14ac:dyDescent="0.25">
      <c r="A3053" s="88"/>
    </row>
    <row r="3054" spans="1:1" x14ac:dyDescent="0.25">
      <c r="A3054" s="88"/>
    </row>
    <row r="3055" spans="1:1" x14ac:dyDescent="0.25">
      <c r="A3055" s="88"/>
    </row>
    <row r="3056" spans="1:1" x14ac:dyDescent="0.25">
      <c r="A3056" s="88"/>
    </row>
    <row r="3057" spans="1:1" x14ac:dyDescent="0.25">
      <c r="A3057" s="88"/>
    </row>
    <row r="3058" spans="1:1" x14ac:dyDescent="0.25">
      <c r="A3058" s="88"/>
    </row>
    <row r="3059" spans="1:1" x14ac:dyDescent="0.25">
      <c r="A3059" s="88"/>
    </row>
    <row r="3060" spans="1:1" x14ac:dyDescent="0.25">
      <c r="A3060" s="88"/>
    </row>
    <row r="3061" spans="1:1" x14ac:dyDescent="0.25">
      <c r="A3061" s="88"/>
    </row>
    <row r="3062" spans="1:1" x14ac:dyDescent="0.25">
      <c r="A3062" s="88"/>
    </row>
    <row r="3063" spans="1:1" x14ac:dyDescent="0.25">
      <c r="A3063" s="88"/>
    </row>
    <row r="3064" spans="1:1" x14ac:dyDescent="0.25">
      <c r="A3064" s="88"/>
    </row>
    <row r="3065" spans="1:1" x14ac:dyDescent="0.25">
      <c r="A3065" s="88"/>
    </row>
    <row r="3066" spans="1:1" x14ac:dyDescent="0.25">
      <c r="A3066" s="88"/>
    </row>
    <row r="3067" spans="1:1" x14ac:dyDescent="0.25">
      <c r="A3067" s="88"/>
    </row>
    <row r="3068" spans="1:1" x14ac:dyDescent="0.25">
      <c r="A3068" s="88"/>
    </row>
    <row r="3069" spans="1:1" x14ac:dyDescent="0.25">
      <c r="A3069" s="88"/>
    </row>
    <row r="3070" spans="1:1" x14ac:dyDescent="0.25">
      <c r="A3070" s="88"/>
    </row>
    <row r="3071" spans="1:1" x14ac:dyDescent="0.25">
      <c r="A3071" s="88"/>
    </row>
    <row r="3072" spans="1:1" x14ac:dyDescent="0.25">
      <c r="A3072" s="88"/>
    </row>
    <row r="3073" spans="1:1" x14ac:dyDescent="0.25">
      <c r="A3073" s="88"/>
    </row>
    <row r="3074" spans="1:1" x14ac:dyDescent="0.25">
      <c r="A3074" s="88"/>
    </row>
    <row r="3075" spans="1:1" x14ac:dyDescent="0.25">
      <c r="A3075" s="88"/>
    </row>
    <row r="3076" spans="1:1" x14ac:dyDescent="0.25">
      <c r="A3076" s="88"/>
    </row>
    <row r="3077" spans="1:1" x14ac:dyDescent="0.25">
      <c r="A3077" s="88"/>
    </row>
    <row r="3078" spans="1:1" x14ac:dyDescent="0.25">
      <c r="A3078" s="88"/>
    </row>
    <row r="3079" spans="1:1" x14ac:dyDescent="0.25">
      <c r="A3079" s="88"/>
    </row>
    <row r="3080" spans="1:1" x14ac:dyDescent="0.25">
      <c r="A3080" s="88"/>
    </row>
    <row r="3081" spans="1:1" x14ac:dyDescent="0.25">
      <c r="A3081" s="88"/>
    </row>
    <row r="3082" spans="1:1" x14ac:dyDescent="0.25">
      <c r="A3082" s="88"/>
    </row>
    <row r="3083" spans="1:1" x14ac:dyDescent="0.25">
      <c r="A3083" s="88"/>
    </row>
    <row r="3084" spans="1:1" x14ac:dyDescent="0.25">
      <c r="A3084" s="88"/>
    </row>
    <row r="3085" spans="1:1" x14ac:dyDescent="0.25">
      <c r="A3085" s="88"/>
    </row>
    <row r="3086" spans="1:1" x14ac:dyDescent="0.25">
      <c r="A3086" s="88"/>
    </row>
    <row r="3087" spans="1:1" x14ac:dyDescent="0.25">
      <c r="A3087" s="88"/>
    </row>
    <row r="3088" spans="1:1" x14ac:dyDescent="0.25">
      <c r="A3088" s="88"/>
    </row>
    <row r="3089" spans="1:1" x14ac:dyDescent="0.25">
      <c r="A3089" s="88"/>
    </row>
    <row r="3090" spans="1:1" x14ac:dyDescent="0.25">
      <c r="A3090" s="88"/>
    </row>
    <row r="3091" spans="1:1" x14ac:dyDescent="0.25">
      <c r="A3091" s="88"/>
    </row>
    <row r="3092" spans="1:1" x14ac:dyDescent="0.25">
      <c r="A3092" s="88"/>
    </row>
    <row r="3093" spans="1:1" x14ac:dyDescent="0.25">
      <c r="A3093" s="88"/>
    </row>
    <row r="3094" spans="1:1" x14ac:dyDescent="0.25">
      <c r="A3094" s="88"/>
    </row>
    <row r="3095" spans="1:1" x14ac:dyDescent="0.25">
      <c r="A3095" s="88"/>
    </row>
    <row r="3096" spans="1:1" x14ac:dyDescent="0.25">
      <c r="A3096" s="88"/>
    </row>
    <row r="3097" spans="1:1" x14ac:dyDescent="0.25">
      <c r="A3097" s="88"/>
    </row>
    <row r="3098" spans="1:1" x14ac:dyDescent="0.25">
      <c r="A3098" s="88"/>
    </row>
    <row r="3099" spans="1:1" x14ac:dyDescent="0.25">
      <c r="A3099" s="88"/>
    </row>
    <row r="3100" spans="1:1" x14ac:dyDescent="0.25">
      <c r="A3100" s="88"/>
    </row>
    <row r="3101" spans="1:1" x14ac:dyDescent="0.25">
      <c r="A3101" s="88"/>
    </row>
    <row r="3102" spans="1:1" x14ac:dyDescent="0.25">
      <c r="A3102" s="88"/>
    </row>
    <row r="3103" spans="1:1" x14ac:dyDescent="0.25">
      <c r="A3103" s="88"/>
    </row>
    <row r="3104" spans="1:1" x14ac:dyDescent="0.25">
      <c r="A3104" s="88"/>
    </row>
    <row r="3105" spans="1:1" x14ac:dyDescent="0.25">
      <c r="A3105" s="88"/>
    </row>
    <row r="3106" spans="1:1" x14ac:dyDescent="0.25">
      <c r="A3106" s="88"/>
    </row>
    <row r="3107" spans="1:1" x14ac:dyDescent="0.25">
      <c r="A3107" s="88"/>
    </row>
    <row r="3108" spans="1:1" x14ac:dyDescent="0.25">
      <c r="A3108" s="88"/>
    </row>
    <row r="3109" spans="1:1" x14ac:dyDescent="0.25">
      <c r="A3109" s="88"/>
    </row>
    <row r="3110" spans="1:1" x14ac:dyDescent="0.25">
      <c r="A3110" s="88"/>
    </row>
    <row r="3111" spans="1:1" x14ac:dyDescent="0.25">
      <c r="A3111" s="88"/>
    </row>
    <row r="3112" spans="1:1" x14ac:dyDescent="0.25">
      <c r="A3112" s="88"/>
    </row>
    <row r="3113" spans="1:1" x14ac:dyDescent="0.25">
      <c r="A3113" s="88"/>
    </row>
    <row r="3114" spans="1:1" x14ac:dyDescent="0.25">
      <c r="A3114" s="88"/>
    </row>
    <row r="3115" spans="1:1" x14ac:dyDescent="0.25">
      <c r="A3115" s="88"/>
    </row>
    <row r="3116" spans="1:1" x14ac:dyDescent="0.25">
      <c r="A3116" s="88"/>
    </row>
    <row r="3117" spans="1:1" x14ac:dyDescent="0.25">
      <c r="A3117" s="88"/>
    </row>
    <row r="3118" spans="1:1" x14ac:dyDescent="0.25">
      <c r="A3118" s="88"/>
    </row>
    <row r="3119" spans="1:1" x14ac:dyDescent="0.25">
      <c r="A3119" s="88"/>
    </row>
    <row r="3120" spans="1:1" x14ac:dyDescent="0.25">
      <c r="A3120" s="88"/>
    </row>
    <row r="3121" spans="1:1" x14ac:dyDescent="0.25">
      <c r="A3121" s="88"/>
    </row>
    <row r="3122" spans="1:1" x14ac:dyDescent="0.25">
      <c r="A3122" s="88"/>
    </row>
    <row r="3123" spans="1:1" x14ac:dyDescent="0.25">
      <c r="A3123" s="88"/>
    </row>
    <row r="3124" spans="1:1" x14ac:dyDescent="0.25">
      <c r="A3124" s="88"/>
    </row>
    <row r="3125" spans="1:1" x14ac:dyDescent="0.25">
      <c r="A3125" s="88"/>
    </row>
    <row r="3126" spans="1:1" x14ac:dyDescent="0.25">
      <c r="A3126" s="88"/>
    </row>
    <row r="3127" spans="1:1" x14ac:dyDescent="0.25">
      <c r="A3127" s="88"/>
    </row>
    <row r="3128" spans="1:1" x14ac:dyDescent="0.25">
      <c r="A3128" s="88"/>
    </row>
    <row r="3129" spans="1:1" x14ac:dyDescent="0.25">
      <c r="A3129" s="88"/>
    </row>
    <row r="3130" spans="1:1" x14ac:dyDescent="0.25">
      <c r="A3130" s="88"/>
    </row>
    <row r="3131" spans="1:1" x14ac:dyDescent="0.25">
      <c r="A3131" s="88"/>
    </row>
    <row r="3132" spans="1:1" x14ac:dyDescent="0.25">
      <c r="A3132" s="88"/>
    </row>
    <row r="3133" spans="1:1" x14ac:dyDescent="0.25">
      <c r="A3133" s="88"/>
    </row>
    <row r="3134" spans="1:1" x14ac:dyDescent="0.25">
      <c r="A3134" s="88"/>
    </row>
    <row r="3135" spans="1:1" x14ac:dyDescent="0.25">
      <c r="A3135" s="88"/>
    </row>
    <row r="3136" spans="1:1" x14ac:dyDescent="0.25">
      <c r="A3136" s="88"/>
    </row>
    <row r="3137" spans="1:1" x14ac:dyDescent="0.25">
      <c r="A3137" s="88"/>
    </row>
    <row r="3138" spans="1:1" x14ac:dyDescent="0.25">
      <c r="A3138" s="88"/>
    </row>
    <row r="3139" spans="1:1" x14ac:dyDescent="0.25">
      <c r="A3139" s="88"/>
    </row>
    <row r="3140" spans="1:1" x14ac:dyDescent="0.25">
      <c r="A3140" s="88"/>
    </row>
    <row r="3141" spans="1:1" x14ac:dyDescent="0.25">
      <c r="A3141" s="88"/>
    </row>
    <row r="3142" spans="1:1" x14ac:dyDescent="0.25">
      <c r="A3142" s="88"/>
    </row>
    <row r="3143" spans="1:1" x14ac:dyDescent="0.25">
      <c r="A3143" s="88"/>
    </row>
    <row r="3144" spans="1:1" x14ac:dyDescent="0.25">
      <c r="A3144" s="88"/>
    </row>
    <row r="3145" spans="1:1" x14ac:dyDescent="0.25">
      <c r="A3145" s="88"/>
    </row>
    <row r="3146" spans="1:1" x14ac:dyDescent="0.25">
      <c r="A3146" s="88"/>
    </row>
    <row r="3147" spans="1:1" x14ac:dyDescent="0.25">
      <c r="A3147" s="88"/>
    </row>
    <row r="3148" spans="1:1" x14ac:dyDescent="0.25">
      <c r="A3148" s="88"/>
    </row>
    <row r="3149" spans="1:1" x14ac:dyDescent="0.25">
      <c r="A3149" s="88"/>
    </row>
    <row r="3150" spans="1:1" x14ac:dyDescent="0.25">
      <c r="A3150" s="88"/>
    </row>
    <row r="3151" spans="1:1" x14ac:dyDescent="0.25">
      <c r="A3151" s="88"/>
    </row>
    <row r="3152" spans="1:1" x14ac:dyDescent="0.25">
      <c r="A3152" s="88"/>
    </row>
    <row r="3153" spans="1:1" x14ac:dyDescent="0.25">
      <c r="A3153" s="88"/>
    </row>
    <row r="3154" spans="1:1" x14ac:dyDescent="0.25">
      <c r="A3154" s="88"/>
    </row>
    <row r="3155" spans="1:1" x14ac:dyDescent="0.25">
      <c r="A3155" s="88"/>
    </row>
    <row r="3156" spans="1:1" x14ac:dyDescent="0.25">
      <c r="A3156" s="88"/>
    </row>
    <row r="3157" spans="1:1" x14ac:dyDescent="0.25">
      <c r="A3157" s="88"/>
    </row>
    <row r="3158" spans="1:1" x14ac:dyDescent="0.25">
      <c r="A3158" s="88"/>
    </row>
    <row r="3159" spans="1:1" x14ac:dyDescent="0.25">
      <c r="A3159" s="88"/>
    </row>
    <row r="3160" spans="1:1" x14ac:dyDescent="0.25">
      <c r="A3160" s="88"/>
    </row>
    <row r="3161" spans="1:1" x14ac:dyDescent="0.25">
      <c r="A3161" s="88"/>
    </row>
    <row r="3162" spans="1:1" x14ac:dyDescent="0.25">
      <c r="A3162" s="88"/>
    </row>
    <row r="3163" spans="1:1" x14ac:dyDescent="0.25">
      <c r="A3163" s="88"/>
    </row>
    <row r="3164" spans="1:1" x14ac:dyDescent="0.25">
      <c r="A3164" s="88"/>
    </row>
    <row r="3165" spans="1:1" x14ac:dyDescent="0.25">
      <c r="A3165" s="88"/>
    </row>
    <row r="3166" spans="1:1" x14ac:dyDescent="0.25">
      <c r="A3166" s="88"/>
    </row>
    <row r="3167" spans="1:1" x14ac:dyDescent="0.25">
      <c r="A3167" s="88"/>
    </row>
    <row r="3168" spans="1:1" x14ac:dyDescent="0.25">
      <c r="A3168" s="88"/>
    </row>
    <row r="3169" spans="1:1" x14ac:dyDescent="0.25">
      <c r="A3169" s="88"/>
    </row>
    <row r="3170" spans="1:1" x14ac:dyDescent="0.25">
      <c r="A3170" s="88"/>
    </row>
    <row r="3171" spans="1:1" x14ac:dyDescent="0.25">
      <c r="A3171" s="88"/>
    </row>
    <row r="3172" spans="1:1" x14ac:dyDescent="0.25">
      <c r="A3172" s="88"/>
    </row>
    <row r="3173" spans="1:1" x14ac:dyDescent="0.25">
      <c r="A3173" s="88"/>
    </row>
    <row r="3174" spans="1:1" x14ac:dyDescent="0.25">
      <c r="A3174" s="88"/>
    </row>
    <row r="3175" spans="1:1" x14ac:dyDescent="0.25">
      <c r="A3175" s="88"/>
    </row>
    <row r="3176" spans="1:1" x14ac:dyDescent="0.25">
      <c r="A3176" s="88"/>
    </row>
    <row r="3177" spans="1:1" x14ac:dyDescent="0.25">
      <c r="A3177" s="88"/>
    </row>
    <row r="3178" spans="1:1" x14ac:dyDescent="0.25">
      <c r="A3178" s="88"/>
    </row>
    <row r="3179" spans="1:1" x14ac:dyDescent="0.25">
      <c r="A3179" s="88"/>
    </row>
    <row r="3180" spans="1:1" x14ac:dyDescent="0.25">
      <c r="A3180" s="88"/>
    </row>
    <row r="3181" spans="1:1" x14ac:dyDescent="0.25">
      <c r="A3181" s="88"/>
    </row>
    <row r="3182" spans="1:1" x14ac:dyDescent="0.25">
      <c r="A3182" s="88"/>
    </row>
    <row r="3183" spans="1:1" x14ac:dyDescent="0.25">
      <c r="A3183" s="88"/>
    </row>
    <row r="3184" spans="1:1" x14ac:dyDescent="0.25">
      <c r="A3184" s="88"/>
    </row>
    <row r="3185" spans="1:1" x14ac:dyDescent="0.25">
      <c r="A3185" s="88"/>
    </row>
    <row r="3186" spans="1:1" x14ac:dyDescent="0.25">
      <c r="A3186" s="88"/>
    </row>
    <row r="3187" spans="1:1" x14ac:dyDescent="0.25">
      <c r="A3187" s="88"/>
    </row>
    <row r="3188" spans="1:1" x14ac:dyDescent="0.25">
      <c r="A3188" s="88"/>
    </row>
    <row r="3189" spans="1:1" x14ac:dyDescent="0.25">
      <c r="A3189" s="88"/>
    </row>
    <row r="3190" spans="1:1" x14ac:dyDescent="0.25">
      <c r="A3190" s="88"/>
    </row>
    <row r="3191" spans="1:1" x14ac:dyDescent="0.25">
      <c r="A3191" s="88"/>
    </row>
    <row r="3192" spans="1:1" x14ac:dyDescent="0.25">
      <c r="A3192" s="88"/>
    </row>
    <row r="3193" spans="1:1" x14ac:dyDescent="0.25">
      <c r="A3193" s="88"/>
    </row>
    <row r="3194" spans="1:1" x14ac:dyDescent="0.25">
      <c r="A3194" s="88"/>
    </row>
    <row r="3195" spans="1:1" x14ac:dyDescent="0.25">
      <c r="A3195" s="88"/>
    </row>
    <row r="3196" spans="1:1" x14ac:dyDescent="0.25">
      <c r="A3196" s="88"/>
    </row>
    <row r="3197" spans="1:1" x14ac:dyDescent="0.25">
      <c r="A3197" s="88"/>
    </row>
    <row r="3198" spans="1:1" x14ac:dyDescent="0.25">
      <c r="A3198" s="88"/>
    </row>
    <row r="3199" spans="1:1" x14ac:dyDescent="0.25">
      <c r="A3199" s="88"/>
    </row>
    <row r="3200" spans="1:1" x14ac:dyDescent="0.25">
      <c r="A3200" s="88"/>
    </row>
    <row r="3201" spans="1:1" x14ac:dyDescent="0.25">
      <c r="A3201" s="88"/>
    </row>
    <row r="3202" spans="1:1" x14ac:dyDescent="0.25">
      <c r="A3202" s="88"/>
    </row>
    <row r="3203" spans="1:1" x14ac:dyDescent="0.25">
      <c r="A3203" s="88"/>
    </row>
    <row r="3204" spans="1:1" x14ac:dyDescent="0.25">
      <c r="A3204" s="88"/>
    </row>
    <row r="3205" spans="1:1" x14ac:dyDescent="0.25">
      <c r="A3205" s="88"/>
    </row>
    <row r="3206" spans="1:1" x14ac:dyDescent="0.25">
      <c r="A3206" s="88"/>
    </row>
    <row r="3207" spans="1:1" x14ac:dyDescent="0.25">
      <c r="A3207" s="88"/>
    </row>
    <row r="3208" spans="1:1" x14ac:dyDescent="0.25">
      <c r="A3208" s="88"/>
    </row>
    <row r="3209" spans="1:1" x14ac:dyDescent="0.25">
      <c r="A3209" s="88"/>
    </row>
    <row r="3210" spans="1:1" x14ac:dyDescent="0.25">
      <c r="A3210" s="88"/>
    </row>
    <row r="3211" spans="1:1" x14ac:dyDescent="0.25">
      <c r="A3211" s="88"/>
    </row>
    <row r="3212" spans="1:1" x14ac:dyDescent="0.25">
      <c r="A3212" s="88"/>
    </row>
    <row r="3213" spans="1:1" x14ac:dyDescent="0.25">
      <c r="A3213" s="88"/>
    </row>
    <row r="3214" spans="1:1" x14ac:dyDescent="0.25">
      <c r="A3214" s="88"/>
    </row>
    <row r="3215" spans="1:1" x14ac:dyDescent="0.25">
      <c r="A3215" s="88"/>
    </row>
    <row r="3216" spans="1:1" x14ac:dyDescent="0.25">
      <c r="A3216" s="88"/>
    </row>
    <row r="3217" spans="1:1" x14ac:dyDescent="0.25">
      <c r="A3217" s="88"/>
    </row>
    <row r="3218" spans="1:1" x14ac:dyDescent="0.25">
      <c r="A3218" s="88"/>
    </row>
    <row r="3219" spans="1:1" x14ac:dyDescent="0.25">
      <c r="A3219" s="88"/>
    </row>
    <row r="3220" spans="1:1" x14ac:dyDescent="0.25">
      <c r="A3220" s="88"/>
    </row>
    <row r="3221" spans="1:1" x14ac:dyDescent="0.25">
      <c r="A3221" s="88"/>
    </row>
    <row r="3222" spans="1:1" x14ac:dyDescent="0.25">
      <c r="A3222" s="88"/>
    </row>
    <row r="3223" spans="1:1" x14ac:dyDescent="0.25">
      <c r="A3223" s="88"/>
    </row>
    <row r="3224" spans="1:1" x14ac:dyDescent="0.25">
      <c r="A3224" s="88"/>
    </row>
    <row r="3225" spans="1:1" x14ac:dyDescent="0.25">
      <c r="A3225" s="88"/>
    </row>
    <row r="3226" spans="1:1" x14ac:dyDescent="0.25">
      <c r="A3226" s="88"/>
    </row>
    <row r="3227" spans="1:1" x14ac:dyDescent="0.25">
      <c r="A3227" s="88"/>
    </row>
    <row r="3228" spans="1:1" x14ac:dyDescent="0.25">
      <c r="A3228" s="88"/>
    </row>
    <row r="3229" spans="1:1" x14ac:dyDescent="0.25">
      <c r="A3229" s="88"/>
    </row>
    <row r="3230" spans="1:1" x14ac:dyDescent="0.25">
      <c r="A3230" s="88"/>
    </row>
    <row r="3231" spans="1:1" x14ac:dyDescent="0.25">
      <c r="A3231" s="88"/>
    </row>
    <row r="3232" spans="1:1" x14ac:dyDescent="0.25">
      <c r="A3232" s="88"/>
    </row>
    <row r="3233" spans="1:1" x14ac:dyDescent="0.25">
      <c r="A3233" s="88"/>
    </row>
    <row r="3234" spans="1:1" x14ac:dyDescent="0.25">
      <c r="A3234" s="88"/>
    </row>
    <row r="3235" spans="1:1" x14ac:dyDescent="0.25">
      <c r="A3235" s="88"/>
    </row>
    <row r="3236" spans="1:1" x14ac:dyDescent="0.25">
      <c r="A3236" s="88"/>
    </row>
    <row r="3237" spans="1:1" x14ac:dyDescent="0.25">
      <c r="A3237" s="88"/>
    </row>
    <row r="3238" spans="1:1" x14ac:dyDescent="0.25">
      <c r="A3238" s="88"/>
    </row>
    <row r="3239" spans="1:1" x14ac:dyDescent="0.25">
      <c r="A3239" s="88"/>
    </row>
    <row r="3240" spans="1:1" x14ac:dyDescent="0.25">
      <c r="A3240" s="88"/>
    </row>
    <row r="3241" spans="1:1" x14ac:dyDescent="0.25">
      <c r="A3241" s="88"/>
    </row>
    <row r="3242" spans="1:1" x14ac:dyDescent="0.25">
      <c r="A3242" s="88"/>
    </row>
    <row r="3243" spans="1:1" x14ac:dyDescent="0.25">
      <c r="A3243" s="88"/>
    </row>
    <row r="3244" spans="1:1" x14ac:dyDescent="0.25">
      <c r="A3244" s="88"/>
    </row>
    <row r="3245" spans="1:1" x14ac:dyDescent="0.25">
      <c r="A3245" s="88"/>
    </row>
    <row r="3246" spans="1:1" x14ac:dyDescent="0.25">
      <c r="A3246" s="88"/>
    </row>
    <row r="3247" spans="1:1" x14ac:dyDescent="0.25">
      <c r="A3247" s="88"/>
    </row>
    <row r="3248" spans="1:1" x14ac:dyDescent="0.25">
      <c r="A3248" s="88"/>
    </row>
    <row r="3249" spans="1:1" x14ac:dyDescent="0.25">
      <c r="A3249" s="88"/>
    </row>
    <row r="3250" spans="1:1" x14ac:dyDescent="0.25">
      <c r="A3250" s="88"/>
    </row>
    <row r="3251" spans="1:1" x14ac:dyDescent="0.25">
      <c r="A3251" s="88"/>
    </row>
    <row r="3252" spans="1:1" x14ac:dyDescent="0.25">
      <c r="A3252" s="88"/>
    </row>
    <row r="3253" spans="1:1" x14ac:dyDescent="0.25">
      <c r="A3253" s="88"/>
    </row>
    <row r="3254" spans="1:1" x14ac:dyDescent="0.25">
      <c r="A3254" s="88"/>
    </row>
    <row r="3255" spans="1:1" x14ac:dyDescent="0.25">
      <c r="A3255" s="88"/>
    </row>
    <row r="3256" spans="1:1" x14ac:dyDescent="0.25">
      <c r="A3256" s="88"/>
    </row>
    <row r="3257" spans="1:1" x14ac:dyDescent="0.25">
      <c r="A3257" s="88"/>
    </row>
    <row r="3258" spans="1:1" x14ac:dyDescent="0.25">
      <c r="A3258" s="88"/>
    </row>
    <row r="3259" spans="1:1" x14ac:dyDescent="0.25">
      <c r="A3259" s="88"/>
    </row>
    <row r="3260" spans="1:1" x14ac:dyDescent="0.25">
      <c r="A3260" s="88"/>
    </row>
    <row r="3261" spans="1:1" x14ac:dyDescent="0.25">
      <c r="A3261" s="88"/>
    </row>
    <row r="3262" spans="1:1" x14ac:dyDescent="0.25">
      <c r="A3262" s="88"/>
    </row>
    <row r="3263" spans="1:1" x14ac:dyDescent="0.25">
      <c r="A3263" s="88"/>
    </row>
    <row r="3264" spans="1:1" x14ac:dyDescent="0.25">
      <c r="A3264" s="88"/>
    </row>
    <row r="3265" spans="1:1" x14ac:dyDescent="0.25">
      <c r="A3265" s="88"/>
    </row>
    <row r="3266" spans="1:1" x14ac:dyDescent="0.25">
      <c r="A3266" s="88"/>
    </row>
    <row r="3267" spans="1:1" x14ac:dyDescent="0.25">
      <c r="A3267" s="88"/>
    </row>
    <row r="3268" spans="1:1" x14ac:dyDescent="0.25">
      <c r="A3268" s="88"/>
    </row>
    <row r="3269" spans="1:1" x14ac:dyDescent="0.25">
      <c r="A3269" s="88"/>
    </row>
    <row r="3270" spans="1:1" x14ac:dyDescent="0.25">
      <c r="A3270" s="88"/>
    </row>
    <row r="3271" spans="1:1" x14ac:dyDescent="0.25">
      <c r="A3271" s="88"/>
    </row>
    <row r="3272" spans="1:1" x14ac:dyDescent="0.25">
      <c r="A3272" s="88"/>
    </row>
    <row r="3273" spans="1:1" x14ac:dyDescent="0.25">
      <c r="A3273" s="88"/>
    </row>
    <row r="3274" spans="1:1" x14ac:dyDescent="0.25">
      <c r="A3274" s="88"/>
    </row>
    <row r="3275" spans="1:1" x14ac:dyDescent="0.25">
      <c r="A3275" s="88"/>
    </row>
    <row r="3276" spans="1:1" x14ac:dyDescent="0.25">
      <c r="A3276" s="88"/>
    </row>
    <row r="3277" spans="1:1" x14ac:dyDescent="0.25">
      <c r="A3277" s="88"/>
    </row>
    <row r="3278" spans="1:1" x14ac:dyDescent="0.25">
      <c r="A3278" s="88"/>
    </row>
    <row r="3279" spans="1:1" x14ac:dyDescent="0.25">
      <c r="A3279" s="88"/>
    </row>
    <row r="3280" spans="1:1" x14ac:dyDescent="0.25">
      <c r="A3280" s="88"/>
    </row>
    <row r="3281" spans="1:1" x14ac:dyDescent="0.25">
      <c r="A3281" s="88"/>
    </row>
    <row r="3282" spans="1:1" x14ac:dyDescent="0.25">
      <c r="A3282" s="88"/>
    </row>
    <row r="3283" spans="1:1" x14ac:dyDescent="0.25">
      <c r="A3283" s="88"/>
    </row>
    <row r="3284" spans="1:1" x14ac:dyDescent="0.25">
      <c r="A3284" s="88"/>
    </row>
    <row r="3285" spans="1:1" x14ac:dyDescent="0.25">
      <c r="A3285" s="88"/>
    </row>
    <row r="3286" spans="1:1" x14ac:dyDescent="0.25">
      <c r="A3286" s="88"/>
    </row>
    <row r="3287" spans="1:1" x14ac:dyDescent="0.25">
      <c r="A3287" s="88"/>
    </row>
    <row r="3288" spans="1:1" x14ac:dyDescent="0.25">
      <c r="A3288" s="88"/>
    </row>
    <row r="3289" spans="1:1" x14ac:dyDescent="0.25">
      <c r="A3289" s="88"/>
    </row>
    <row r="3290" spans="1:1" x14ac:dyDescent="0.25">
      <c r="A3290" s="88"/>
    </row>
    <row r="3291" spans="1:1" x14ac:dyDescent="0.25">
      <c r="A3291" s="88"/>
    </row>
    <row r="3292" spans="1:1" x14ac:dyDescent="0.25">
      <c r="A3292" s="88"/>
    </row>
    <row r="3293" spans="1:1" x14ac:dyDescent="0.25">
      <c r="A3293" s="88"/>
    </row>
    <row r="3294" spans="1:1" x14ac:dyDescent="0.25">
      <c r="A3294" s="88"/>
    </row>
    <row r="3295" spans="1:1" x14ac:dyDescent="0.25">
      <c r="A3295" s="88"/>
    </row>
    <row r="3296" spans="1:1" x14ac:dyDescent="0.25">
      <c r="A3296" s="88"/>
    </row>
    <row r="3297" spans="1:1" x14ac:dyDescent="0.25">
      <c r="A3297" s="88"/>
    </row>
    <row r="3298" spans="1:1" x14ac:dyDescent="0.25">
      <c r="A3298" s="88"/>
    </row>
    <row r="3299" spans="1:1" x14ac:dyDescent="0.25">
      <c r="A3299" s="88"/>
    </row>
    <row r="3300" spans="1:1" x14ac:dyDescent="0.25">
      <c r="A3300" s="88"/>
    </row>
    <row r="3301" spans="1:1" x14ac:dyDescent="0.25">
      <c r="A3301" s="88"/>
    </row>
    <row r="3302" spans="1:1" x14ac:dyDescent="0.25">
      <c r="A3302" s="88"/>
    </row>
    <row r="3303" spans="1:1" x14ac:dyDescent="0.25">
      <c r="A3303" s="88"/>
    </row>
    <row r="3304" spans="1:1" x14ac:dyDescent="0.25">
      <c r="A3304" s="88"/>
    </row>
    <row r="3305" spans="1:1" x14ac:dyDescent="0.25">
      <c r="A3305" s="88"/>
    </row>
    <row r="3306" spans="1:1" x14ac:dyDescent="0.25">
      <c r="A3306" s="88"/>
    </row>
    <row r="3307" spans="1:1" x14ac:dyDescent="0.25">
      <c r="A3307" s="88"/>
    </row>
    <row r="3308" spans="1:1" x14ac:dyDescent="0.25">
      <c r="A3308" s="88"/>
    </row>
    <row r="3309" spans="1:1" x14ac:dyDescent="0.25">
      <c r="A3309" s="88"/>
    </row>
    <row r="3310" spans="1:1" x14ac:dyDescent="0.25">
      <c r="A3310" s="88"/>
    </row>
    <row r="3311" spans="1:1" x14ac:dyDescent="0.25">
      <c r="A3311" s="88"/>
    </row>
    <row r="3312" spans="1:1" x14ac:dyDescent="0.25">
      <c r="A3312" s="88"/>
    </row>
    <row r="3313" spans="1:1" x14ac:dyDescent="0.25">
      <c r="A3313" s="88"/>
    </row>
    <row r="3314" spans="1:1" x14ac:dyDescent="0.25">
      <c r="A3314" s="88"/>
    </row>
    <row r="3315" spans="1:1" x14ac:dyDescent="0.25">
      <c r="A3315" s="88"/>
    </row>
    <row r="3316" spans="1:1" x14ac:dyDescent="0.25">
      <c r="A3316" s="88"/>
    </row>
    <row r="3317" spans="1:1" x14ac:dyDescent="0.25">
      <c r="A3317" s="88"/>
    </row>
    <row r="3318" spans="1:1" x14ac:dyDescent="0.25">
      <c r="A3318" s="88"/>
    </row>
    <row r="3319" spans="1:1" x14ac:dyDescent="0.25">
      <c r="A3319" s="88"/>
    </row>
    <row r="3320" spans="1:1" x14ac:dyDescent="0.25">
      <c r="A3320" s="88"/>
    </row>
    <row r="3321" spans="1:1" x14ac:dyDescent="0.25">
      <c r="A3321" s="88"/>
    </row>
    <row r="3322" spans="1:1" x14ac:dyDescent="0.25">
      <c r="A3322" s="88"/>
    </row>
    <row r="3323" spans="1:1" x14ac:dyDescent="0.25">
      <c r="A3323" s="88"/>
    </row>
    <row r="3324" spans="1:1" x14ac:dyDescent="0.25">
      <c r="A3324" s="88"/>
    </row>
    <row r="3325" spans="1:1" x14ac:dyDescent="0.25">
      <c r="A3325" s="88"/>
    </row>
    <row r="3326" spans="1:1" x14ac:dyDescent="0.25">
      <c r="A3326" s="88"/>
    </row>
    <row r="3327" spans="1:1" x14ac:dyDescent="0.25">
      <c r="A3327" s="88"/>
    </row>
    <row r="3328" spans="1:1" x14ac:dyDescent="0.25">
      <c r="A3328" s="88"/>
    </row>
    <row r="3329" spans="1:1" x14ac:dyDescent="0.25">
      <c r="A3329" s="88"/>
    </row>
    <row r="3330" spans="1:1" x14ac:dyDescent="0.25">
      <c r="A3330" s="88"/>
    </row>
    <row r="3331" spans="1:1" x14ac:dyDescent="0.25">
      <c r="A3331" s="88"/>
    </row>
    <row r="3332" spans="1:1" x14ac:dyDescent="0.25">
      <c r="A3332" s="88"/>
    </row>
    <row r="3333" spans="1:1" x14ac:dyDescent="0.25">
      <c r="A3333" s="88"/>
    </row>
    <row r="3334" spans="1:1" x14ac:dyDescent="0.25">
      <c r="A3334" s="88"/>
    </row>
    <row r="3335" spans="1:1" x14ac:dyDescent="0.25">
      <c r="A3335" s="88"/>
    </row>
    <row r="3336" spans="1:1" x14ac:dyDescent="0.25">
      <c r="A3336" s="88"/>
    </row>
    <row r="3337" spans="1:1" x14ac:dyDescent="0.25">
      <c r="A3337" s="88"/>
    </row>
    <row r="3338" spans="1:1" x14ac:dyDescent="0.25">
      <c r="A3338" s="88"/>
    </row>
    <row r="3339" spans="1:1" x14ac:dyDescent="0.25">
      <c r="A3339" s="88"/>
    </row>
    <row r="3340" spans="1:1" x14ac:dyDescent="0.25">
      <c r="A3340" s="88"/>
    </row>
    <row r="3341" spans="1:1" x14ac:dyDescent="0.25">
      <c r="A3341" s="88"/>
    </row>
    <row r="3342" spans="1:1" x14ac:dyDescent="0.25">
      <c r="A3342" s="88"/>
    </row>
    <row r="3343" spans="1:1" x14ac:dyDescent="0.25">
      <c r="A3343" s="88"/>
    </row>
    <row r="3344" spans="1:1" x14ac:dyDescent="0.25">
      <c r="A3344" s="88"/>
    </row>
    <row r="3345" spans="1:1" x14ac:dyDescent="0.25">
      <c r="A3345" s="88"/>
    </row>
    <row r="3346" spans="1:1" x14ac:dyDescent="0.25">
      <c r="A3346" s="88"/>
    </row>
    <row r="3347" spans="1:1" x14ac:dyDescent="0.25">
      <c r="A3347" s="88"/>
    </row>
    <row r="3348" spans="1:1" x14ac:dyDescent="0.25">
      <c r="A3348" s="88"/>
    </row>
    <row r="3349" spans="1:1" x14ac:dyDescent="0.25">
      <c r="A3349" s="88"/>
    </row>
    <row r="3350" spans="1:1" x14ac:dyDescent="0.25">
      <c r="A3350" s="88"/>
    </row>
    <row r="3351" spans="1:1" x14ac:dyDescent="0.25">
      <c r="A3351" s="88"/>
    </row>
    <row r="3352" spans="1:1" x14ac:dyDescent="0.25">
      <c r="A3352" s="88"/>
    </row>
    <row r="3353" spans="1:1" x14ac:dyDescent="0.25">
      <c r="A3353" s="88"/>
    </row>
    <row r="3354" spans="1:1" x14ac:dyDescent="0.25">
      <c r="A3354" s="88"/>
    </row>
    <row r="3355" spans="1:1" x14ac:dyDescent="0.25">
      <c r="A3355" s="88"/>
    </row>
    <row r="3356" spans="1:1" x14ac:dyDescent="0.25">
      <c r="A3356" s="88"/>
    </row>
    <row r="3357" spans="1:1" x14ac:dyDescent="0.25">
      <c r="A3357" s="88"/>
    </row>
    <row r="3358" spans="1:1" x14ac:dyDescent="0.25">
      <c r="A3358" s="88"/>
    </row>
    <row r="3359" spans="1:1" x14ac:dyDescent="0.25">
      <c r="A3359" s="88"/>
    </row>
    <row r="3360" spans="1:1" x14ac:dyDescent="0.25">
      <c r="A3360" s="88"/>
    </row>
    <row r="3361" spans="1:1" x14ac:dyDescent="0.25">
      <c r="A3361" s="88"/>
    </row>
    <row r="3362" spans="1:1" x14ac:dyDescent="0.25">
      <c r="A3362" s="88"/>
    </row>
    <row r="3363" spans="1:1" x14ac:dyDescent="0.25">
      <c r="A3363" s="88"/>
    </row>
    <row r="3364" spans="1:1" x14ac:dyDescent="0.25">
      <c r="A3364" s="88"/>
    </row>
    <row r="3365" spans="1:1" x14ac:dyDescent="0.25">
      <c r="A3365" s="88"/>
    </row>
    <row r="3366" spans="1:1" x14ac:dyDescent="0.25">
      <c r="A3366" s="88"/>
    </row>
    <row r="3367" spans="1:1" x14ac:dyDescent="0.25">
      <c r="A3367" s="88"/>
    </row>
    <row r="3368" spans="1:1" x14ac:dyDescent="0.25">
      <c r="A3368" s="88"/>
    </row>
    <row r="3369" spans="1:1" x14ac:dyDescent="0.25">
      <c r="A3369" s="88"/>
    </row>
    <row r="3370" spans="1:1" x14ac:dyDescent="0.25">
      <c r="A3370" s="88"/>
    </row>
    <row r="3371" spans="1:1" x14ac:dyDescent="0.25">
      <c r="A3371" s="88"/>
    </row>
    <row r="3372" spans="1:1" x14ac:dyDescent="0.25">
      <c r="A3372" s="88"/>
    </row>
    <row r="3373" spans="1:1" x14ac:dyDescent="0.25">
      <c r="A3373" s="88"/>
    </row>
    <row r="3374" spans="1:1" x14ac:dyDescent="0.25">
      <c r="A3374" s="88"/>
    </row>
    <row r="3375" spans="1:1" x14ac:dyDescent="0.25">
      <c r="A3375" s="88"/>
    </row>
    <row r="3376" spans="1:1" x14ac:dyDescent="0.25">
      <c r="A3376" s="88"/>
    </row>
    <row r="3377" spans="1:1" x14ac:dyDescent="0.25">
      <c r="A3377" s="88"/>
    </row>
    <row r="3378" spans="1:1" x14ac:dyDescent="0.25">
      <c r="A3378" s="88"/>
    </row>
    <row r="3379" spans="1:1" x14ac:dyDescent="0.25">
      <c r="A3379" s="88"/>
    </row>
    <row r="3380" spans="1:1" x14ac:dyDescent="0.25">
      <c r="A3380" s="88"/>
    </row>
    <row r="3381" spans="1:1" x14ac:dyDescent="0.25">
      <c r="A3381" s="88"/>
    </row>
    <row r="3382" spans="1:1" x14ac:dyDescent="0.25">
      <c r="A3382" s="88"/>
    </row>
    <row r="3383" spans="1:1" x14ac:dyDescent="0.25">
      <c r="A3383" s="88"/>
    </row>
    <row r="3384" spans="1:1" x14ac:dyDescent="0.25">
      <c r="A3384" s="88"/>
    </row>
    <row r="3385" spans="1:1" x14ac:dyDescent="0.25">
      <c r="A3385" s="88"/>
    </row>
    <row r="3386" spans="1:1" x14ac:dyDescent="0.25">
      <c r="A3386" s="88"/>
    </row>
    <row r="3387" spans="1:1" x14ac:dyDescent="0.25">
      <c r="A3387" s="88"/>
    </row>
    <row r="3388" spans="1:1" x14ac:dyDescent="0.25">
      <c r="A3388" s="88"/>
    </row>
    <row r="3389" spans="1:1" x14ac:dyDescent="0.25">
      <c r="A3389" s="88"/>
    </row>
    <row r="3390" spans="1:1" x14ac:dyDescent="0.25">
      <c r="A3390" s="88"/>
    </row>
    <row r="3391" spans="1:1" x14ac:dyDescent="0.25">
      <c r="A3391" s="88"/>
    </row>
    <row r="3392" spans="1:1" x14ac:dyDescent="0.25">
      <c r="A3392" s="88"/>
    </row>
    <row r="3393" spans="1:1" x14ac:dyDescent="0.25">
      <c r="A3393" s="88"/>
    </row>
    <row r="3394" spans="1:1" x14ac:dyDescent="0.25">
      <c r="A3394" s="88"/>
    </row>
    <row r="3395" spans="1:1" x14ac:dyDescent="0.25">
      <c r="A3395" s="88"/>
    </row>
    <row r="3396" spans="1:1" x14ac:dyDescent="0.25">
      <c r="A3396" s="88"/>
    </row>
    <row r="3397" spans="1:1" x14ac:dyDescent="0.25">
      <c r="A3397" s="88"/>
    </row>
    <row r="3398" spans="1:1" x14ac:dyDescent="0.25">
      <c r="A3398" s="88"/>
    </row>
    <row r="3399" spans="1:1" x14ac:dyDescent="0.25">
      <c r="A3399" s="88"/>
    </row>
    <row r="3400" spans="1:1" x14ac:dyDescent="0.25">
      <c r="A3400" s="88"/>
    </row>
    <row r="3401" spans="1:1" x14ac:dyDescent="0.25">
      <c r="A3401" s="88"/>
    </row>
    <row r="3402" spans="1:1" x14ac:dyDescent="0.25">
      <c r="A3402" s="88"/>
    </row>
    <row r="3403" spans="1:1" x14ac:dyDescent="0.25">
      <c r="A3403" s="88"/>
    </row>
    <row r="3404" spans="1:1" x14ac:dyDescent="0.25">
      <c r="A3404" s="88"/>
    </row>
    <row r="3405" spans="1:1" x14ac:dyDescent="0.25">
      <c r="A3405" s="88"/>
    </row>
    <row r="3406" spans="1:1" x14ac:dyDescent="0.25">
      <c r="A3406" s="88"/>
    </row>
    <row r="3407" spans="1:1" x14ac:dyDescent="0.25">
      <c r="A3407" s="88"/>
    </row>
    <row r="3408" spans="1:1" x14ac:dyDescent="0.25">
      <c r="A3408" s="88"/>
    </row>
    <row r="3409" spans="1:1" x14ac:dyDescent="0.25">
      <c r="A3409" s="88"/>
    </row>
    <row r="3410" spans="1:1" x14ac:dyDescent="0.25">
      <c r="A3410" s="88"/>
    </row>
    <row r="3411" spans="1:1" x14ac:dyDescent="0.25">
      <c r="A3411" s="88"/>
    </row>
    <row r="3412" spans="1:1" x14ac:dyDescent="0.25">
      <c r="A3412" s="88"/>
    </row>
    <row r="3413" spans="1:1" x14ac:dyDescent="0.25">
      <c r="A3413" s="88"/>
    </row>
    <row r="3414" spans="1:1" x14ac:dyDescent="0.25">
      <c r="A3414" s="88"/>
    </row>
    <row r="3415" spans="1:1" x14ac:dyDescent="0.25">
      <c r="A3415" s="88"/>
    </row>
    <row r="3416" spans="1:1" x14ac:dyDescent="0.25">
      <c r="A3416" s="88"/>
    </row>
    <row r="3417" spans="1:1" x14ac:dyDescent="0.25">
      <c r="A3417" s="88"/>
    </row>
    <row r="3418" spans="1:1" x14ac:dyDescent="0.25">
      <c r="A3418" s="88"/>
    </row>
    <row r="3419" spans="1:1" x14ac:dyDescent="0.25">
      <c r="A3419" s="88"/>
    </row>
    <row r="3420" spans="1:1" x14ac:dyDescent="0.25">
      <c r="A3420" s="88"/>
    </row>
    <row r="3421" spans="1:1" x14ac:dyDescent="0.25">
      <c r="A3421" s="88"/>
    </row>
    <row r="3422" spans="1:1" x14ac:dyDescent="0.25">
      <c r="A3422" s="88"/>
    </row>
    <row r="3423" spans="1:1" x14ac:dyDescent="0.25">
      <c r="A3423" s="88"/>
    </row>
    <row r="3424" spans="1:1" x14ac:dyDescent="0.25">
      <c r="A3424" s="88"/>
    </row>
    <row r="3425" spans="1:1" x14ac:dyDescent="0.25">
      <c r="A3425" s="88"/>
    </row>
    <row r="3426" spans="1:1" x14ac:dyDescent="0.25">
      <c r="A3426" s="88"/>
    </row>
    <row r="3427" spans="1:1" x14ac:dyDescent="0.25">
      <c r="A3427" s="88"/>
    </row>
    <row r="3428" spans="1:1" x14ac:dyDescent="0.25">
      <c r="A3428" s="88"/>
    </row>
    <row r="3429" spans="1:1" x14ac:dyDescent="0.25">
      <c r="A3429" s="88"/>
    </row>
    <row r="3430" spans="1:1" x14ac:dyDescent="0.25">
      <c r="A3430" s="88"/>
    </row>
    <row r="3431" spans="1:1" x14ac:dyDescent="0.25">
      <c r="A3431" s="88"/>
    </row>
    <row r="3432" spans="1:1" x14ac:dyDescent="0.25">
      <c r="A3432" s="88"/>
    </row>
    <row r="3433" spans="1:1" x14ac:dyDescent="0.25">
      <c r="A3433" s="88"/>
    </row>
    <row r="3434" spans="1:1" x14ac:dyDescent="0.25">
      <c r="A3434" s="88"/>
    </row>
    <row r="3435" spans="1:1" x14ac:dyDescent="0.25">
      <c r="A3435" s="88"/>
    </row>
    <row r="3436" spans="1:1" x14ac:dyDescent="0.25">
      <c r="A3436" s="88"/>
    </row>
    <row r="3437" spans="1:1" x14ac:dyDescent="0.25">
      <c r="A3437" s="88"/>
    </row>
    <row r="3438" spans="1:1" x14ac:dyDescent="0.25">
      <c r="A3438" s="88"/>
    </row>
    <row r="3439" spans="1:1" x14ac:dyDescent="0.25">
      <c r="A3439" s="88"/>
    </row>
    <row r="3440" spans="1:1" x14ac:dyDescent="0.25">
      <c r="A3440" s="88"/>
    </row>
    <row r="3441" spans="1:1" x14ac:dyDescent="0.25">
      <c r="A3441" s="88"/>
    </row>
    <row r="3442" spans="1:1" x14ac:dyDescent="0.25">
      <c r="A3442" s="88"/>
    </row>
    <row r="3443" spans="1:1" x14ac:dyDescent="0.25">
      <c r="A3443" s="88"/>
    </row>
    <row r="3444" spans="1:1" x14ac:dyDescent="0.25">
      <c r="A3444" s="88"/>
    </row>
    <row r="3445" spans="1:1" x14ac:dyDescent="0.25">
      <c r="A3445" s="88"/>
    </row>
    <row r="3446" spans="1:1" x14ac:dyDescent="0.25">
      <c r="A3446" s="88"/>
    </row>
    <row r="3447" spans="1:1" x14ac:dyDescent="0.25">
      <c r="A3447" s="88"/>
    </row>
    <row r="3448" spans="1:1" x14ac:dyDescent="0.25">
      <c r="A3448" s="88"/>
    </row>
    <row r="3449" spans="1:1" x14ac:dyDescent="0.25">
      <c r="A3449" s="88"/>
    </row>
    <row r="3450" spans="1:1" x14ac:dyDescent="0.25">
      <c r="A3450" s="88"/>
    </row>
    <row r="3451" spans="1:1" x14ac:dyDescent="0.25">
      <c r="A3451" s="88"/>
    </row>
    <row r="3452" spans="1:1" x14ac:dyDescent="0.25">
      <c r="A3452" s="88"/>
    </row>
    <row r="3453" spans="1:1" x14ac:dyDescent="0.25">
      <c r="A3453" s="88"/>
    </row>
    <row r="3454" spans="1:1" x14ac:dyDescent="0.25">
      <c r="A3454" s="88"/>
    </row>
    <row r="3455" spans="1:1" x14ac:dyDescent="0.25">
      <c r="A3455" s="88"/>
    </row>
    <row r="3456" spans="1:1" x14ac:dyDescent="0.25">
      <c r="A3456" s="88"/>
    </row>
    <row r="3457" spans="1:1" x14ac:dyDescent="0.25">
      <c r="A3457" s="88"/>
    </row>
    <row r="3458" spans="1:1" x14ac:dyDescent="0.25">
      <c r="A3458" s="88"/>
    </row>
    <row r="3459" spans="1:1" x14ac:dyDescent="0.25">
      <c r="A3459" s="88"/>
    </row>
    <row r="3460" spans="1:1" x14ac:dyDescent="0.25">
      <c r="A3460" s="88"/>
    </row>
    <row r="3461" spans="1:1" x14ac:dyDescent="0.25">
      <c r="A3461" s="88"/>
    </row>
    <row r="3462" spans="1:1" x14ac:dyDescent="0.25">
      <c r="A3462" s="88"/>
    </row>
    <row r="3463" spans="1:1" x14ac:dyDescent="0.25">
      <c r="A3463" s="88"/>
    </row>
    <row r="3464" spans="1:1" x14ac:dyDescent="0.25">
      <c r="A3464" s="88"/>
    </row>
    <row r="3465" spans="1:1" x14ac:dyDescent="0.25">
      <c r="A3465" s="88"/>
    </row>
    <row r="3466" spans="1:1" x14ac:dyDescent="0.25">
      <c r="A3466" s="88"/>
    </row>
    <row r="3467" spans="1:1" x14ac:dyDescent="0.25">
      <c r="A3467" s="88"/>
    </row>
    <row r="3468" spans="1:1" x14ac:dyDescent="0.25">
      <c r="A3468" s="88"/>
    </row>
    <row r="3469" spans="1:1" x14ac:dyDescent="0.25">
      <c r="A3469" s="88"/>
    </row>
    <row r="3470" spans="1:1" x14ac:dyDescent="0.25">
      <c r="A3470" s="88"/>
    </row>
    <row r="3471" spans="1:1" x14ac:dyDescent="0.25">
      <c r="A3471" s="88"/>
    </row>
    <row r="3472" spans="1:1" x14ac:dyDescent="0.25">
      <c r="A3472" s="88"/>
    </row>
    <row r="3473" spans="1:1" x14ac:dyDescent="0.25">
      <c r="A3473" s="88"/>
    </row>
    <row r="3474" spans="1:1" x14ac:dyDescent="0.25">
      <c r="A3474" s="88"/>
    </row>
    <row r="3475" spans="1:1" x14ac:dyDescent="0.25">
      <c r="A3475" s="88"/>
    </row>
    <row r="3476" spans="1:1" x14ac:dyDescent="0.25">
      <c r="A3476" s="88"/>
    </row>
    <row r="3477" spans="1:1" x14ac:dyDescent="0.25">
      <c r="A3477" s="88"/>
    </row>
    <row r="3478" spans="1:1" x14ac:dyDescent="0.25">
      <c r="A3478" s="88"/>
    </row>
    <row r="3479" spans="1:1" x14ac:dyDescent="0.25">
      <c r="A3479" s="88"/>
    </row>
    <row r="3480" spans="1:1" x14ac:dyDescent="0.25">
      <c r="A3480" s="88"/>
    </row>
    <row r="3481" spans="1:1" x14ac:dyDescent="0.25">
      <c r="A3481" s="88"/>
    </row>
    <row r="3482" spans="1:1" x14ac:dyDescent="0.25">
      <c r="A3482" s="88"/>
    </row>
    <row r="3483" spans="1:1" x14ac:dyDescent="0.25">
      <c r="A3483" s="88"/>
    </row>
    <row r="3484" spans="1:1" x14ac:dyDescent="0.25">
      <c r="A3484" s="88"/>
    </row>
    <row r="3485" spans="1:1" x14ac:dyDescent="0.25">
      <c r="A3485" s="88"/>
    </row>
    <row r="3486" spans="1:1" x14ac:dyDescent="0.25">
      <c r="A3486" s="88"/>
    </row>
    <row r="3487" spans="1:1" x14ac:dyDescent="0.25">
      <c r="A3487" s="88"/>
    </row>
    <row r="3488" spans="1:1" x14ac:dyDescent="0.25">
      <c r="A3488" s="88"/>
    </row>
    <row r="3489" spans="1:1" x14ac:dyDescent="0.25">
      <c r="A3489" s="88"/>
    </row>
    <row r="3490" spans="1:1" x14ac:dyDescent="0.25">
      <c r="A3490" s="88"/>
    </row>
    <row r="3491" spans="1:1" x14ac:dyDescent="0.25">
      <c r="A3491" s="88"/>
    </row>
    <row r="3492" spans="1:1" x14ac:dyDescent="0.25">
      <c r="A3492" s="88"/>
    </row>
    <row r="3493" spans="1:1" x14ac:dyDescent="0.25">
      <c r="A3493" s="88"/>
    </row>
    <row r="3494" spans="1:1" x14ac:dyDescent="0.25">
      <c r="A3494" s="88"/>
    </row>
    <row r="3495" spans="1:1" x14ac:dyDescent="0.25">
      <c r="A3495" s="88"/>
    </row>
    <row r="3496" spans="1:1" x14ac:dyDescent="0.25">
      <c r="A3496" s="88"/>
    </row>
    <row r="3497" spans="1:1" x14ac:dyDescent="0.25">
      <c r="A3497" s="88"/>
    </row>
    <row r="3498" spans="1:1" x14ac:dyDescent="0.25">
      <c r="A3498" s="88"/>
    </row>
    <row r="3499" spans="1:1" x14ac:dyDescent="0.25">
      <c r="A3499" s="88"/>
    </row>
    <row r="3500" spans="1:1" x14ac:dyDescent="0.25">
      <c r="A3500" s="88"/>
    </row>
    <row r="3501" spans="1:1" x14ac:dyDescent="0.25">
      <c r="A3501" s="88"/>
    </row>
    <row r="3502" spans="1:1" x14ac:dyDescent="0.25">
      <c r="A3502" s="88"/>
    </row>
    <row r="3503" spans="1:1" x14ac:dyDescent="0.25">
      <c r="A3503" s="88"/>
    </row>
    <row r="3504" spans="1:1" x14ac:dyDescent="0.25">
      <c r="A3504" s="88"/>
    </row>
    <row r="3505" spans="1:1" x14ac:dyDescent="0.25">
      <c r="A3505" s="88"/>
    </row>
    <row r="3506" spans="1:1" x14ac:dyDescent="0.25">
      <c r="A3506" s="88"/>
    </row>
    <row r="3507" spans="1:1" x14ac:dyDescent="0.25">
      <c r="A3507" s="88"/>
    </row>
    <row r="3508" spans="1:1" x14ac:dyDescent="0.25">
      <c r="A3508" s="88"/>
    </row>
    <row r="3509" spans="1:1" x14ac:dyDescent="0.25">
      <c r="A3509" s="88"/>
    </row>
    <row r="3510" spans="1:1" x14ac:dyDescent="0.25">
      <c r="A3510" s="88"/>
    </row>
    <row r="3511" spans="1:1" x14ac:dyDescent="0.25">
      <c r="A3511" s="88"/>
    </row>
    <row r="3512" spans="1:1" x14ac:dyDescent="0.25">
      <c r="A3512" s="88"/>
    </row>
    <row r="3513" spans="1:1" x14ac:dyDescent="0.25">
      <c r="A3513" s="88"/>
    </row>
    <row r="3514" spans="1:1" x14ac:dyDescent="0.25">
      <c r="A3514" s="88"/>
    </row>
    <row r="3515" spans="1:1" x14ac:dyDescent="0.25">
      <c r="A3515" s="88"/>
    </row>
    <row r="3516" spans="1:1" x14ac:dyDescent="0.25">
      <c r="A3516" s="88"/>
    </row>
    <row r="3517" spans="1:1" x14ac:dyDescent="0.25">
      <c r="A3517" s="88"/>
    </row>
    <row r="3518" spans="1:1" x14ac:dyDescent="0.25">
      <c r="A3518" s="88"/>
    </row>
    <row r="3519" spans="1:1" x14ac:dyDescent="0.25">
      <c r="A3519" s="88"/>
    </row>
    <row r="3520" spans="1:1" x14ac:dyDescent="0.25">
      <c r="A3520" s="88"/>
    </row>
    <row r="3521" spans="1:1" x14ac:dyDescent="0.25">
      <c r="A3521" s="88"/>
    </row>
    <row r="3522" spans="1:1" x14ac:dyDescent="0.25">
      <c r="A3522" s="88"/>
    </row>
    <row r="3523" spans="1:1" x14ac:dyDescent="0.25">
      <c r="A3523" s="88"/>
    </row>
    <row r="3524" spans="1:1" x14ac:dyDescent="0.25">
      <c r="A3524" s="88"/>
    </row>
    <row r="3525" spans="1:1" x14ac:dyDescent="0.25">
      <c r="A3525" s="88"/>
    </row>
    <row r="3526" spans="1:1" x14ac:dyDescent="0.25">
      <c r="A3526" s="88"/>
    </row>
    <row r="3527" spans="1:1" x14ac:dyDescent="0.25">
      <c r="A3527" s="88"/>
    </row>
    <row r="3528" spans="1:1" x14ac:dyDescent="0.25">
      <c r="A3528" s="88"/>
    </row>
    <row r="3529" spans="1:1" x14ac:dyDescent="0.25">
      <c r="A3529" s="88"/>
    </row>
    <row r="3530" spans="1:1" x14ac:dyDescent="0.25">
      <c r="A3530" s="88"/>
    </row>
    <row r="3531" spans="1:1" x14ac:dyDescent="0.25">
      <c r="A3531" s="88"/>
    </row>
    <row r="3532" spans="1:1" x14ac:dyDescent="0.25">
      <c r="A3532" s="88"/>
    </row>
    <row r="3533" spans="1:1" x14ac:dyDescent="0.25">
      <c r="A3533" s="88"/>
    </row>
    <row r="3534" spans="1:1" x14ac:dyDescent="0.25">
      <c r="A3534" s="88"/>
    </row>
    <row r="3535" spans="1:1" x14ac:dyDescent="0.25">
      <c r="A3535" s="88"/>
    </row>
    <row r="3536" spans="1:1" x14ac:dyDescent="0.25">
      <c r="A3536" s="88"/>
    </row>
    <row r="3537" spans="1:1" x14ac:dyDescent="0.25">
      <c r="A3537" s="88"/>
    </row>
    <row r="3538" spans="1:1" x14ac:dyDescent="0.25">
      <c r="A3538" s="88"/>
    </row>
    <row r="3539" spans="1:1" x14ac:dyDescent="0.25">
      <c r="A3539" s="88"/>
    </row>
    <row r="3540" spans="1:1" x14ac:dyDescent="0.25">
      <c r="A3540" s="88"/>
    </row>
    <row r="3541" spans="1:1" x14ac:dyDescent="0.25">
      <c r="A3541" s="88"/>
    </row>
    <row r="3542" spans="1:1" x14ac:dyDescent="0.25">
      <c r="A3542" s="88"/>
    </row>
    <row r="3543" spans="1:1" x14ac:dyDescent="0.25">
      <c r="A3543" s="88"/>
    </row>
    <row r="3544" spans="1:1" x14ac:dyDescent="0.25">
      <c r="A3544" s="88"/>
    </row>
    <row r="3545" spans="1:1" x14ac:dyDescent="0.25">
      <c r="A3545" s="88"/>
    </row>
    <row r="3546" spans="1:1" x14ac:dyDescent="0.25">
      <c r="A3546" s="88"/>
    </row>
    <row r="3547" spans="1:1" x14ac:dyDescent="0.25">
      <c r="A3547" s="88"/>
    </row>
    <row r="3548" spans="1:1" x14ac:dyDescent="0.25">
      <c r="A3548" s="88"/>
    </row>
    <row r="3549" spans="1:1" x14ac:dyDescent="0.25">
      <c r="A3549" s="88"/>
    </row>
    <row r="3550" spans="1:1" x14ac:dyDescent="0.25">
      <c r="A3550" s="88"/>
    </row>
    <row r="3551" spans="1:1" x14ac:dyDescent="0.25">
      <c r="A3551" s="88"/>
    </row>
    <row r="3552" spans="1:1" x14ac:dyDescent="0.25">
      <c r="A3552" s="88"/>
    </row>
    <row r="3553" spans="1:1" x14ac:dyDescent="0.25">
      <c r="A3553" s="88"/>
    </row>
    <row r="3554" spans="1:1" x14ac:dyDescent="0.25">
      <c r="A3554" s="88"/>
    </row>
    <row r="3555" spans="1:1" x14ac:dyDescent="0.25">
      <c r="A3555" s="88"/>
    </row>
    <row r="3556" spans="1:1" x14ac:dyDescent="0.25">
      <c r="A3556" s="88"/>
    </row>
    <row r="3557" spans="1:1" x14ac:dyDescent="0.25">
      <c r="A3557" s="88"/>
    </row>
    <row r="3558" spans="1:1" x14ac:dyDescent="0.25">
      <c r="A3558" s="88"/>
    </row>
    <row r="3559" spans="1:1" x14ac:dyDescent="0.25">
      <c r="A3559" s="88"/>
    </row>
    <row r="3560" spans="1:1" x14ac:dyDescent="0.25">
      <c r="A3560" s="88"/>
    </row>
    <row r="3561" spans="1:1" x14ac:dyDescent="0.25">
      <c r="A3561" s="88"/>
    </row>
    <row r="3562" spans="1:1" x14ac:dyDescent="0.25">
      <c r="A3562" s="88"/>
    </row>
    <row r="3563" spans="1:1" x14ac:dyDescent="0.25">
      <c r="A3563" s="88"/>
    </row>
    <row r="3564" spans="1:1" x14ac:dyDescent="0.25">
      <c r="A3564" s="88"/>
    </row>
    <row r="3565" spans="1:1" x14ac:dyDescent="0.25">
      <c r="A3565" s="88"/>
    </row>
    <row r="3566" spans="1:1" x14ac:dyDescent="0.25">
      <c r="A3566" s="88"/>
    </row>
    <row r="3567" spans="1:1" x14ac:dyDescent="0.25">
      <c r="A3567" s="88"/>
    </row>
    <row r="3568" spans="1:1" x14ac:dyDescent="0.25">
      <c r="A3568" s="88"/>
    </row>
    <row r="3569" spans="1:1" x14ac:dyDescent="0.25">
      <c r="A3569" s="88"/>
    </row>
    <row r="3570" spans="1:1" x14ac:dyDescent="0.25">
      <c r="A3570" s="88"/>
    </row>
    <row r="3571" spans="1:1" x14ac:dyDescent="0.25">
      <c r="A3571" s="88"/>
    </row>
    <row r="3572" spans="1:1" x14ac:dyDescent="0.25">
      <c r="A3572" s="88"/>
    </row>
    <row r="3573" spans="1:1" x14ac:dyDescent="0.25">
      <c r="A3573" s="88"/>
    </row>
    <row r="3574" spans="1:1" x14ac:dyDescent="0.25">
      <c r="A3574" s="88"/>
    </row>
    <row r="3575" spans="1:1" x14ac:dyDescent="0.25">
      <c r="A3575" s="88"/>
    </row>
    <row r="3576" spans="1:1" x14ac:dyDescent="0.25">
      <c r="A3576" s="88"/>
    </row>
    <row r="3577" spans="1:1" x14ac:dyDescent="0.25">
      <c r="A3577" s="88"/>
    </row>
    <row r="3578" spans="1:1" x14ac:dyDescent="0.25">
      <c r="A3578" s="88"/>
    </row>
    <row r="3579" spans="1:1" x14ac:dyDescent="0.25">
      <c r="A3579" s="88"/>
    </row>
    <row r="3580" spans="1:1" x14ac:dyDescent="0.25">
      <c r="A3580" s="88"/>
    </row>
    <row r="3581" spans="1:1" x14ac:dyDescent="0.25">
      <c r="A3581" s="88"/>
    </row>
    <row r="3582" spans="1:1" x14ac:dyDescent="0.25">
      <c r="A3582" s="88"/>
    </row>
    <row r="3583" spans="1:1" x14ac:dyDescent="0.25">
      <c r="A3583" s="88"/>
    </row>
    <row r="3584" spans="1:1" x14ac:dyDescent="0.25">
      <c r="A3584" s="88"/>
    </row>
    <row r="3585" spans="1:1" x14ac:dyDescent="0.25">
      <c r="A3585" s="88"/>
    </row>
    <row r="3586" spans="1:1" x14ac:dyDescent="0.25">
      <c r="A3586" s="88"/>
    </row>
    <row r="3587" spans="1:1" x14ac:dyDescent="0.25">
      <c r="A3587" s="88"/>
    </row>
    <row r="3588" spans="1:1" x14ac:dyDescent="0.25">
      <c r="A3588" s="88"/>
    </row>
    <row r="3589" spans="1:1" x14ac:dyDescent="0.25">
      <c r="A3589" s="88"/>
    </row>
    <row r="3590" spans="1:1" x14ac:dyDescent="0.25">
      <c r="A3590" s="88"/>
    </row>
    <row r="3591" spans="1:1" x14ac:dyDescent="0.25">
      <c r="A3591" s="88"/>
    </row>
    <row r="3592" spans="1:1" x14ac:dyDescent="0.25">
      <c r="A3592" s="88"/>
    </row>
    <row r="3593" spans="1:1" x14ac:dyDescent="0.25">
      <c r="A3593" s="88"/>
    </row>
    <row r="3594" spans="1:1" x14ac:dyDescent="0.25">
      <c r="A3594" s="88"/>
    </row>
    <row r="3595" spans="1:1" x14ac:dyDescent="0.25">
      <c r="A3595" s="88"/>
    </row>
    <row r="3596" spans="1:1" x14ac:dyDescent="0.25">
      <c r="A3596" s="88"/>
    </row>
    <row r="3597" spans="1:1" x14ac:dyDescent="0.25">
      <c r="A3597" s="88"/>
    </row>
    <row r="3598" spans="1:1" x14ac:dyDescent="0.25">
      <c r="A3598" s="88"/>
    </row>
    <row r="3599" spans="1:1" x14ac:dyDescent="0.25">
      <c r="A3599" s="88"/>
    </row>
    <row r="3600" spans="1:1" x14ac:dyDescent="0.25">
      <c r="A3600" s="88"/>
    </row>
    <row r="3601" spans="1:1" x14ac:dyDescent="0.25">
      <c r="A3601" s="88"/>
    </row>
    <row r="3602" spans="1:1" x14ac:dyDescent="0.25">
      <c r="A3602" s="88"/>
    </row>
    <row r="3603" spans="1:1" x14ac:dyDescent="0.25">
      <c r="A3603" s="88"/>
    </row>
    <row r="3604" spans="1:1" x14ac:dyDescent="0.25">
      <c r="A3604" s="88"/>
    </row>
    <row r="3605" spans="1:1" x14ac:dyDescent="0.25">
      <c r="A3605" s="88"/>
    </row>
    <row r="3606" spans="1:1" x14ac:dyDescent="0.25">
      <c r="A3606" s="88"/>
    </row>
    <row r="3607" spans="1:1" x14ac:dyDescent="0.25">
      <c r="A3607" s="88"/>
    </row>
    <row r="3608" spans="1:1" x14ac:dyDescent="0.25">
      <c r="A3608" s="88"/>
    </row>
    <row r="3609" spans="1:1" x14ac:dyDescent="0.25">
      <c r="A3609" s="88"/>
    </row>
    <row r="3610" spans="1:1" x14ac:dyDescent="0.25">
      <c r="A3610" s="88"/>
    </row>
    <row r="3611" spans="1:1" x14ac:dyDescent="0.25">
      <c r="A3611" s="88"/>
    </row>
    <row r="3612" spans="1:1" x14ac:dyDescent="0.25">
      <c r="A3612" s="88"/>
    </row>
    <row r="3613" spans="1:1" x14ac:dyDescent="0.25">
      <c r="A3613" s="88"/>
    </row>
    <row r="3614" spans="1:1" x14ac:dyDescent="0.25">
      <c r="A3614" s="88"/>
    </row>
    <row r="3615" spans="1:1" x14ac:dyDescent="0.25">
      <c r="A3615" s="88"/>
    </row>
    <row r="3616" spans="1:1" x14ac:dyDescent="0.25">
      <c r="A3616" s="88"/>
    </row>
    <row r="3617" spans="1:1" x14ac:dyDescent="0.25">
      <c r="A3617" s="88"/>
    </row>
    <row r="3618" spans="1:1" x14ac:dyDescent="0.25">
      <c r="A3618" s="88"/>
    </row>
    <row r="3619" spans="1:1" x14ac:dyDescent="0.25">
      <c r="A3619" s="88"/>
    </row>
    <row r="3620" spans="1:1" x14ac:dyDescent="0.25">
      <c r="A3620" s="88"/>
    </row>
    <row r="3621" spans="1:1" x14ac:dyDescent="0.25">
      <c r="A3621" s="88"/>
    </row>
    <row r="3622" spans="1:1" x14ac:dyDescent="0.25">
      <c r="A3622" s="88"/>
    </row>
    <row r="3623" spans="1:1" x14ac:dyDescent="0.25">
      <c r="A3623" s="88"/>
    </row>
    <row r="3624" spans="1:1" x14ac:dyDescent="0.25">
      <c r="A3624" s="88"/>
    </row>
    <row r="3625" spans="1:1" x14ac:dyDescent="0.25">
      <c r="A3625" s="88"/>
    </row>
    <row r="3626" spans="1:1" x14ac:dyDescent="0.25">
      <c r="A3626" s="88"/>
    </row>
    <row r="3627" spans="1:1" x14ac:dyDescent="0.25">
      <c r="A3627" s="88"/>
    </row>
    <row r="3628" spans="1:1" x14ac:dyDescent="0.25">
      <c r="A3628" s="88"/>
    </row>
    <row r="3629" spans="1:1" x14ac:dyDescent="0.25">
      <c r="A3629" s="88"/>
    </row>
    <row r="3630" spans="1:1" x14ac:dyDescent="0.25">
      <c r="A3630" s="88"/>
    </row>
    <row r="3631" spans="1:1" x14ac:dyDescent="0.25">
      <c r="A3631" s="88"/>
    </row>
    <row r="3632" spans="1:1" x14ac:dyDescent="0.25">
      <c r="A3632" s="88"/>
    </row>
    <row r="3633" spans="1:1" x14ac:dyDescent="0.25">
      <c r="A3633" s="88"/>
    </row>
    <row r="3634" spans="1:1" x14ac:dyDescent="0.25">
      <c r="A3634" s="88"/>
    </row>
    <row r="3635" spans="1:1" x14ac:dyDescent="0.25">
      <c r="A3635" s="88"/>
    </row>
    <row r="3636" spans="1:1" x14ac:dyDescent="0.25">
      <c r="A3636" s="88"/>
    </row>
    <row r="3637" spans="1:1" x14ac:dyDescent="0.25">
      <c r="A3637" s="88"/>
    </row>
    <row r="3638" spans="1:1" x14ac:dyDescent="0.25">
      <c r="A3638" s="88"/>
    </row>
    <row r="3639" spans="1:1" x14ac:dyDescent="0.25">
      <c r="A3639" s="88"/>
    </row>
    <row r="3640" spans="1:1" x14ac:dyDescent="0.25">
      <c r="A3640" s="88"/>
    </row>
    <row r="3641" spans="1:1" x14ac:dyDescent="0.25">
      <c r="A3641" s="88"/>
    </row>
    <row r="3642" spans="1:1" x14ac:dyDescent="0.25">
      <c r="A3642" s="88"/>
    </row>
    <row r="3643" spans="1:1" x14ac:dyDescent="0.25">
      <c r="A3643" s="88"/>
    </row>
    <row r="3644" spans="1:1" x14ac:dyDescent="0.25">
      <c r="A3644" s="88"/>
    </row>
    <row r="3645" spans="1:1" x14ac:dyDescent="0.25">
      <c r="A3645" s="88"/>
    </row>
    <row r="3646" spans="1:1" x14ac:dyDescent="0.25">
      <c r="A3646" s="88"/>
    </row>
    <row r="3647" spans="1:1" x14ac:dyDescent="0.25">
      <c r="A3647" s="88"/>
    </row>
    <row r="3648" spans="1:1" x14ac:dyDescent="0.25">
      <c r="A3648" s="88"/>
    </row>
    <row r="3649" spans="1:1" x14ac:dyDescent="0.25">
      <c r="A3649" s="88"/>
    </row>
    <row r="3650" spans="1:1" x14ac:dyDescent="0.25">
      <c r="A3650" s="88"/>
    </row>
    <row r="3651" spans="1:1" x14ac:dyDescent="0.25">
      <c r="A3651" s="88"/>
    </row>
    <row r="3652" spans="1:1" x14ac:dyDescent="0.25">
      <c r="A3652" s="88"/>
    </row>
    <row r="3653" spans="1:1" x14ac:dyDescent="0.25">
      <c r="A3653" s="88"/>
    </row>
    <row r="3654" spans="1:1" x14ac:dyDescent="0.25">
      <c r="A3654" s="88"/>
    </row>
    <row r="3655" spans="1:1" x14ac:dyDescent="0.25">
      <c r="A3655" s="88"/>
    </row>
    <row r="3656" spans="1:1" x14ac:dyDescent="0.25">
      <c r="A3656" s="88"/>
    </row>
    <row r="3657" spans="1:1" x14ac:dyDescent="0.25">
      <c r="A3657" s="88"/>
    </row>
    <row r="3658" spans="1:1" x14ac:dyDescent="0.25">
      <c r="A3658" s="88"/>
    </row>
    <row r="3659" spans="1:1" x14ac:dyDescent="0.25">
      <c r="A3659" s="88"/>
    </row>
    <row r="3660" spans="1:1" x14ac:dyDescent="0.25">
      <c r="A3660" s="88"/>
    </row>
    <row r="3661" spans="1:1" x14ac:dyDescent="0.25">
      <c r="A3661" s="88"/>
    </row>
    <row r="3662" spans="1:1" x14ac:dyDescent="0.25">
      <c r="A3662" s="88"/>
    </row>
    <row r="3663" spans="1:1" x14ac:dyDescent="0.25">
      <c r="A3663" s="88"/>
    </row>
    <row r="3664" spans="1:1" x14ac:dyDescent="0.25">
      <c r="A3664" s="88"/>
    </row>
    <row r="3665" spans="1:1" x14ac:dyDescent="0.25">
      <c r="A3665" s="88"/>
    </row>
    <row r="3666" spans="1:1" x14ac:dyDescent="0.25">
      <c r="A3666" s="88"/>
    </row>
    <row r="3667" spans="1:1" x14ac:dyDescent="0.25">
      <c r="A3667" s="88"/>
    </row>
    <row r="3668" spans="1:1" x14ac:dyDescent="0.25">
      <c r="A3668" s="88"/>
    </row>
    <row r="3669" spans="1:1" x14ac:dyDescent="0.25">
      <c r="A3669" s="88"/>
    </row>
    <row r="3670" spans="1:1" x14ac:dyDescent="0.25">
      <c r="A3670" s="88"/>
    </row>
    <row r="3671" spans="1:1" x14ac:dyDescent="0.25">
      <c r="A3671" s="88"/>
    </row>
    <row r="3672" spans="1:1" x14ac:dyDescent="0.25">
      <c r="A3672" s="88"/>
    </row>
    <row r="3673" spans="1:1" x14ac:dyDescent="0.25">
      <c r="A3673" s="88"/>
    </row>
    <row r="3674" spans="1:1" x14ac:dyDescent="0.25">
      <c r="A3674" s="88"/>
    </row>
    <row r="3675" spans="1:1" x14ac:dyDescent="0.25">
      <c r="A3675" s="88"/>
    </row>
    <row r="3676" spans="1:1" x14ac:dyDescent="0.25">
      <c r="A3676" s="88"/>
    </row>
    <row r="3677" spans="1:1" x14ac:dyDescent="0.25">
      <c r="A3677" s="88"/>
    </row>
    <row r="3678" spans="1:1" x14ac:dyDescent="0.25">
      <c r="A3678" s="88"/>
    </row>
    <row r="3679" spans="1:1" x14ac:dyDescent="0.25">
      <c r="A3679" s="88"/>
    </row>
    <row r="3680" spans="1:1" x14ac:dyDescent="0.25">
      <c r="A3680" s="88"/>
    </row>
    <row r="3681" spans="1:1" x14ac:dyDescent="0.25">
      <c r="A3681" s="88"/>
    </row>
    <row r="3682" spans="1:1" x14ac:dyDescent="0.25">
      <c r="A3682" s="88"/>
    </row>
    <row r="3683" spans="1:1" x14ac:dyDescent="0.25">
      <c r="A3683" s="88"/>
    </row>
    <row r="3684" spans="1:1" x14ac:dyDescent="0.25">
      <c r="A3684" s="88"/>
    </row>
    <row r="3685" spans="1:1" x14ac:dyDescent="0.25">
      <c r="A3685" s="88"/>
    </row>
    <row r="3686" spans="1:1" x14ac:dyDescent="0.25">
      <c r="A3686" s="88"/>
    </row>
    <row r="3687" spans="1:1" x14ac:dyDescent="0.25">
      <c r="A3687" s="88"/>
    </row>
    <row r="3688" spans="1:1" x14ac:dyDescent="0.25">
      <c r="A3688" s="88"/>
    </row>
    <row r="3689" spans="1:1" x14ac:dyDescent="0.25">
      <c r="A3689" s="88"/>
    </row>
    <row r="3690" spans="1:1" x14ac:dyDescent="0.25">
      <c r="A3690" s="88"/>
    </row>
    <row r="3691" spans="1:1" x14ac:dyDescent="0.25">
      <c r="A3691" s="88"/>
    </row>
    <row r="3692" spans="1:1" x14ac:dyDescent="0.25">
      <c r="A3692" s="88"/>
    </row>
    <row r="3693" spans="1:1" x14ac:dyDescent="0.25">
      <c r="A3693" s="88"/>
    </row>
    <row r="3694" spans="1:1" x14ac:dyDescent="0.25">
      <c r="A3694" s="88"/>
    </row>
    <row r="3695" spans="1:1" x14ac:dyDescent="0.25">
      <c r="A3695" s="88"/>
    </row>
    <row r="3696" spans="1:1" x14ac:dyDescent="0.25">
      <c r="A3696" s="88"/>
    </row>
    <row r="3697" spans="1:1" x14ac:dyDescent="0.25">
      <c r="A3697" s="88"/>
    </row>
    <row r="3698" spans="1:1" x14ac:dyDescent="0.25">
      <c r="A3698" s="88"/>
    </row>
    <row r="3699" spans="1:1" x14ac:dyDescent="0.25">
      <c r="A3699" s="88"/>
    </row>
    <row r="3700" spans="1:1" x14ac:dyDescent="0.25">
      <c r="A3700" s="88"/>
    </row>
    <row r="3701" spans="1:1" x14ac:dyDescent="0.25">
      <c r="A3701" s="88"/>
    </row>
    <row r="3702" spans="1:1" x14ac:dyDescent="0.25">
      <c r="A3702" s="88"/>
    </row>
    <row r="3703" spans="1:1" x14ac:dyDescent="0.25">
      <c r="A3703" s="88"/>
    </row>
    <row r="3704" spans="1:1" x14ac:dyDescent="0.25">
      <c r="A3704" s="88"/>
    </row>
    <row r="3705" spans="1:1" x14ac:dyDescent="0.25">
      <c r="A3705" s="88"/>
    </row>
    <row r="3706" spans="1:1" x14ac:dyDescent="0.25">
      <c r="A3706" s="88"/>
    </row>
    <row r="3707" spans="1:1" x14ac:dyDescent="0.25">
      <c r="A3707" s="88"/>
    </row>
    <row r="3708" spans="1:1" x14ac:dyDescent="0.25">
      <c r="A3708" s="88"/>
    </row>
    <row r="3709" spans="1:1" x14ac:dyDescent="0.25">
      <c r="A3709" s="88"/>
    </row>
    <row r="3710" spans="1:1" x14ac:dyDescent="0.25">
      <c r="A3710" s="88"/>
    </row>
    <row r="3711" spans="1:1" x14ac:dyDescent="0.25">
      <c r="A3711" s="88"/>
    </row>
    <row r="3712" spans="1:1" x14ac:dyDescent="0.25">
      <c r="A3712" s="88"/>
    </row>
    <row r="3713" spans="1:1" x14ac:dyDescent="0.25">
      <c r="A3713" s="88"/>
    </row>
    <row r="3714" spans="1:1" x14ac:dyDescent="0.25">
      <c r="A3714" s="88"/>
    </row>
    <row r="3715" spans="1:1" x14ac:dyDescent="0.25">
      <c r="A3715" s="88"/>
    </row>
    <row r="3716" spans="1:1" x14ac:dyDescent="0.25">
      <c r="A3716" s="88"/>
    </row>
    <row r="3717" spans="1:1" x14ac:dyDescent="0.25">
      <c r="A3717" s="88"/>
    </row>
    <row r="3718" spans="1:1" x14ac:dyDescent="0.25">
      <c r="A3718" s="88"/>
    </row>
    <row r="3719" spans="1:1" x14ac:dyDescent="0.25">
      <c r="A3719" s="88"/>
    </row>
    <row r="3720" spans="1:1" x14ac:dyDescent="0.25">
      <c r="A3720" s="88"/>
    </row>
    <row r="3721" spans="1:1" x14ac:dyDescent="0.25">
      <c r="A3721" s="88"/>
    </row>
    <row r="3722" spans="1:1" x14ac:dyDescent="0.25">
      <c r="A3722" s="88"/>
    </row>
    <row r="3723" spans="1:1" x14ac:dyDescent="0.25">
      <c r="A3723" s="88"/>
    </row>
    <row r="3724" spans="1:1" x14ac:dyDescent="0.25">
      <c r="A3724" s="88"/>
    </row>
    <row r="3725" spans="1:1" x14ac:dyDescent="0.25">
      <c r="A3725" s="88"/>
    </row>
    <row r="3726" spans="1:1" x14ac:dyDescent="0.25">
      <c r="A3726" s="88"/>
    </row>
    <row r="3727" spans="1:1" x14ac:dyDescent="0.25">
      <c r="A3727" s="88"/>
    </row>
    <row r="3728" spans="1:1" x14ac:dyDescent="0.25">
      <c r="A3728" s="88"/>
    </row>
    <row r="3729" spans="1:1" x14ac:dyDescent="0.25">
      <c r="A3729" s="88"/>
    </row>
    <row r="3730" spans="1:1" x14ac:dyDescent="0.25">
      <c r="A3730" s="88"/>
    </row>
    <row r="3731" spans="1:1" x14ac:dyDescent="0.25">
      <c r="A3731" s="88"/>
    </row>
    <row r="3732" spans="1:1" x14ac:dyDescent="0.25">
      <c r="A3732" s="88"/>
    </row>
    <row r="3733" spans="1:1" x14ac:dyDescent="0.25">
      <c r="A3733" s="88"/>
    </row>
    <row r="3734" spans="1:1" x14ac:dyDescent="0.25">
      <c r="A3734" s="88"/>
    </row>
    <row r="3735" spans="1:1" x14ac:dyDescent="0.25">
      <c r="A3735" s="88"/>
    </row>
    <row r="3736" spans="1:1" x14ac:dyDescent="0.25">
      <c r="A3736" s="88"/>
    </row>
    <row r="3737" spans="1:1" x14ac:dyDescent="0.25">
      <c r="A3737" s="88"/>
    </row>
    <row r="3738" spans="1:1" x14ac:dyDescent="0.25">
      <c r="A3738" s="88"/>
    </row>
    <row r="3739" spans="1:1" x14ac:dyDescent="0.25">
      <c r="A3739" s="88"/>
    </row>
    <row r="3740" spans="1:1" x14ac:dyDescent="0.25">
      <c r="A3740" s="88"/>
    </row>
    <row r="3741" spans="1:1" x14ac:dyDescent="0.25">
      <c r="A3741" s="88"/>
    </row>
    <row r="3742" spans="1:1" x14ac:dyDescent="0.25">
      <c r="A3742" s="88"/>
    </row>
    <row r="3743" spans="1:1" x14ac:dyDescent="0.25">
      <c r="A3743" s="88"/>
    </row>
    <row r="3744" spans="1:1" x14ac:dyDescent="0.25">
      <c r="A3744" s="88"/>
    </row>
    <row r="3745" spans="1:1" x14ac:dyDescent="0.25">
      <c r="A3745" s="88"/>
    </row>
    <row r="3746" spans="1:1" x14ac:dyDescent="0.25">
      <c r="A3746" s="88"/>
    </row>
    <row r="3747" spans="1:1" x14ac:dyDescent="0.25">
      <c r="A3747" s="88"/>
    </row>
    <row r="3748" spans="1:1" x14ac:dyDescent="0.25">
      <c r="A3748" s="88"/>
    </row>
    <row r="3749" spans="1:1" x14ac:dyDescent="0.25">
      <c r="A3749" s="88"/>
    </row>
    <row r="3750" spans="1:1" x14ac:dyDescent="0.25">
      <c r="A3750" s="88"/>
    </row>
    <row r="3751" spans="1:1" x14ac:dyDescent="0.25">
      <c r="A3751" s="88"/>
    </row>
    <row r="3752" spans="1:1" x14ac:dyDescent="0.25">
      <c r="A3752" s="88"/>
    </row>
    <row r="3753" spans="1:1" x14ac:dyDescent="0.25">
      <c r="A3753" s="88"/>
    </row>
    <row r="3754" spans="1:1" x14ac:dyDescent="0.25">
      <c r="A3754" s="88"/>
    </row>
    <row r="3755" spans="1:1" x14ac:dyDescent="0.25">
      <c r="A3755" s="88"/>
    </row>
    <row r="3756" spans="1:1" x14ac:dyDescent="0.25">
      <c r="A3756" s="88"/>
    </row>
    <row r="3757" spans="1:1" x14ac:dyDescent="0.25">
      <c r="A3757" s="88"/>
    </row>
    <row r="3758" spans="1:1" x14ac:dyDescent="0.25">
      <c r="A3758" s="88"/>
    </row>
    <row r="3759" spans="1:1" x14ac:dyDescent="0.25">
      <c r="A3759" s="88"/>
    </row>
    <row r="3760" spans="1:1" x14ac:dyDescent="0.25">
      <c r="A3760" s="88"/>
    </row>
    <row r="3761" spans="1:1" x14ac:dyDescent="0.25">
      <c r="A3761" s="88"/>
    </row>
    <row r="3762" spans="1:1" x14ac:dyDescent="0.25">
      <c r="A3762" s="88"/>
    </row>
    <row r="3763" spans="1:1" x14ac:dyDescent="0.25">
      <c r="A3763" s="88"/>
    </row>
    <row r="3764" spans="1:1" x14ac:dyDescent="0.25">
      <c r="A3764" s="88"/>
    </row>
    <row r="3765" spans="1:1" x14ac:dyDescent="0.25">
      <c r="A3765" s="88"/>
    </row>
    <row r="3766" spans="1:1" x14ac:dyDescent="0.25">
      <c r="A3766" s="88"/>
    </row>
    <row r="3767" spans="1:1" x14ac:dyDescent="0.25">
      <c r="A3767" s="88"/>
    </row>
    <row r="3768" spans="1:1" x14ac:dyDescent="0.25">
      <c r="A3768" s="88"/>
    </row>
    <row r="3769" spans="1:1" x14ac:dyDescent="0.25">
      <c r="A3769" s="88"/>
    </row>
    <row r="3770" spans="1:1" x14ac:dyDescent="0.25">
      <c r="A3770" s="88"/>
    </row>
    <row r="3771" spans="1:1" x14ac:dyDescent="0.25">
      <c r="A3771" s="88"/>
    </row>
    <row r="3772" spans="1:1" x14ac:dyDescent="0.25">
      <c r="A3772" s="88"/>
    </row>
    <row r="3773" spans="1:1" x14ac:dyDescent="0.25">
      <c r="A3773" s="88"/>
    </row>
    <row r="3774" spans="1:1" x14ac:dyDescent="0.25">
      <c r="A3774" s="88"/>
    </row>
    <row r="3775" spans="1:1" x14ac:dyDescent="0.25">
      <c r="A3775" s="88"/>
    </row>
    <row r="3776" spans="1:1" x14ac:dyDescent="0.25">
      <c r="A3776" s="88"/>
    </row>
    <row r="3777" spans="1:1" x14ac:dyDescent="0.25">
      <c r="A3777" s="88"/>
    </row>
    <row r="3778" spans="1:1" x14ac:dyDescent="0.25">
      <c r="A3778" s="88"/>
    </row>
    <row r="3779" spans="1:1" x14ac:dyDescent="0.25">
      <c r="A3779" s="88"/>
    </row>
    <row r="3780" spans="1:1" x14ac:dyDescent="0.25">
      <c r="A3780" s="88"/>
    </row>
    <row r="3781" spans="1:1" x14ac:dyDescent="0.25">
      <c r="A3781" s="88"/>
    </row>
    <row r="3782" spans="1:1" x14ac:dyDescent="0.25">
      <c r="A3782" s="88"/>
    </row>
    <row r="3783" spans="1:1" x14ac:dyDescent="0.25">
      <c r="A3783" s="88"/>
    </row>
    <row r="3784" spans="1:1" x14ac:dyDescent="0.25">
      <c r="A3784" s="88"/>
    </row>
    <row r="3785" spans="1:1" x14ac:dyDescent="0.25">
      <c r="A3785" s="88"/>
    </row>
    <row r="3786" spans="1:1" x14ac:dyDescent="0.25">
      <c r="A3786" s="88"/>
    </row>
    <row r="3787" spans="1:1" x14ac:dyDescent="0.25">
      <c r="A3787" s="88"/>
    </row>
    <row r="3788" spans="1:1" x14ac:dyDescent="0.25">
      <c r="A3788" s="88"/>
    </row>
    <row r="3789" spans="1:1" x14ac:dyDescent="0.25">
      <c r="A3789" s="88"/>
    </row>
    <row r="3790" spans="1:1" x14ac:dyDescent="0.25">
      <c r="A3790" s="88"/>
    </row>
    <row r="3791" spans="1:1" x14ac:dyDescent="0.25">
      <c r="A3791" s="88"/>
    </row>
    <row r="3792" spans="1:1" x14ac:dyDescent="0.25">
      <c r="A3792" s="88"/>
    </row>
    <row r="3793" spans="1:1" x14ac:dyDescent="0.25">
      <c r="A3793" s="88"/>
    </row>
    <row r="3794" spans="1:1" x14ac:dyDescent="0.25">
      <c r="A3794" s="88"/>
    </row>
    <row r="3795" spans="1:1" x14ac:dyDescent="0.25">
      <c r="A3795" s="88"/>
    </row>
    <row r="3796" spans="1:1" x14ac:dyDescent="0.25">
      <c r="A3796" s="88"/>
    </row>
    <row r="3797" spans="1:1" x14ac:dyDescent="0.25">
      <c r="A3797" s="88"/>
    </row>
    <row r="3798" spans="1:1" x14ac:dyDescent="0.25">
      <c r="A3798" s="88"/>
    </row>
    <row r="3799" spans="1:1" x14ac:dyDescent="0.25">
      <c r="A3799" s="88"/>
    </row>
    <row r="3800" spans="1:1" x14ac:dyDescent="0.25">
      <c r="A3800" s="88"/>
    </row>
    <row r="3801" spans="1:1" x14ac:dyDescent="0.25">
      <c r="A3801" s="88"/>
    </row>
    <row r="3802" spans="1:1" x14ac:dyDescent="0.25">
      <c r="A3802" s="88"/>
    </row>
    <row r="3803" spans="1:1" x14ac:dyDescent="0.25">
      <c r="A3803" s="88"/>
    </row>
    <row r="3804" spans="1:1" x14ac:dyDescent="0.25">
      <c r="A3804" s="88"/>
    </row>
    <row r="3805" spans="1:1" x14ac:dyDescent="0.25">
      <c r="A3805" s="88"/>
    </row>
    <row r="3806" spans="1:1" x14ac:dyDescent="0.25">
      <c r="A3806" s="88"/>
    </row>
    <row r="3807" spans="1:1" x14ac:dyDescent="0.25">
      <c r="A3807" s="88"/>
    </row>
    <row r="3808" spans="1:1" x14ac:dyDescent="0.25">
      <c r="A3808" s="88"/>
    </row>
    <row r="3809" spans="1:1" x14ac:dyDescent="0.25">
      <c r="A3809" s="88"/>
    </row>
    <row r="3810" spans="1:1" x14ac:dyDescent="0.25">
      <c r="A3810" s="88"/>
    </row>
    <row r="3811" spans="1:1" x14ac:dyDescent="0.25">
      <c r="A3811" s="88"/>
    </row>
    <row r="3812" spans="1:1" x14ac:dyDescent="0.25">
      <c r="A3812" s="88"/>
    </row>
    <row r="3813" spans="1:1" x14ac:dyDescent="0.25">
      <c r="A3813" s="88"/>
    </row>
    <row r="3814" spans="1:1" x14ac:dyDescent="0.25">
      <c r="A3814" s="88"/>
    </row>
    <row r="3815" spans="1:1" x14ac:dyDescent="0.25">
      <c r="A3815" s="88"/>
    </row>
    <row r="3816" spans="1:1" x14ac:dyDescent="0.25">
      <c r="A3816" s="88"/>
    </row>
    <row r="3817" spans="1:1" x14ac:dyDescent="0.25">
      <c r="A3817" s="88"/>
    </row>
    <row r="3818" spans="1:1" x14ac:dyDescent="0.25">
      <c r="A3818" s="88"/>
    </row>
    <row r="3819" spans="1:1" x14ac:dyDescent="0.25">
      <c r="A3819" s="88"/>
    </row>
    <row r="3820" spans="1:1" x14ac:dyDescent="0.25">
      <c r="A3820" s="88"/>
    </row>
    <row r="3821" spans="1:1" x14ac:dyDescent="0.25">
      <c r="A3821" s="88"/>
    </row>
    <row r="3822" spans="1:1" x14ac:dyDescent="0.25">
      <c r="A3822" s="88"/>
    </row>
    <row r="3823" spans="1:1" x14ac:dyDescent="0.25">
      <c r="A3823" s="88"/>
    </row>
    <row r="3824" spans="1:1" x14ac:dyDescent="0.25">
      <c r="A3824" s="88"/>
    </row>
    <row r="3825" spans="1:1" x14ac:dyDescent="0.25">
      <c r="A3825" s="88"/>
    </row>
    <row r="3826" spans="1:1" x14ac:dyDescent="0.25">
      <c r="A3826" s="88"/>
    </row>
    <row r="3827" spans="1:1" x14ac:dyDescent="0.25">
      <c r="A3827" s="88"/>
    </row>
    <row r="3828" spans="1:1" x14ac:dyDescent="0.25">
      <c r="A3828" s="88"/>
    </row>
    <row r="3829" spans="1:1" x14ac:dyDescent="0.25">
      <c r="A3829" s="88"/>
    </row>
    <row r="3830" spans="1:1" x14ac:dyDescent="0.25">
      <c r="A3830" s="88"/>
    </row>
    <row r="3831" spans="1:1" x14ac:dyDescent="0.25">
      <c r="A3831" s="88"/>
    </row>
    <row r="3832" spans="1:1" x14ac:dyDescent="0.25">
      <c r="A3832" s="88"/>
    </row>
    <row r="3833" spans="1:1" x14ac:dyDescent="0.25">
      <c r="A3833" s="88"/>
    </row>
    <row r="3834" spans="1:1" x14ac:dyDescent="0.25">
      <c r="A3834" s="88"/>
    </row>
    <row r="3835" spans="1:1" x14ac:dyDescent="0.25">
      <c r="A3835" s="88"/>
    </row>
    <row r="3836" spans="1:1" x14ac:dyDescent="0.25">
      <c r="A3836" s="88"/>
    </row>
    <row r="3837" spans="1:1" x14ac:dyDescent="0.25">
      <c r="A3837" s="88"/>
    </row>
    <row r="3838" spans="1:1" x14ac:dyDescent="0.25">
      <c r="A3838" s="88"/>
    </row>
    <row r="3839" spans="1:1" x14ac:dyDescent="0.25">
      <c r="A3839" s="88"/>
    </row>
    <row r="3840" spans="1:1" x14ac:dyDescent="0.25">
      <c r="A3840" s="88"/>
    </row>
    <row r="3841" spans="1:1" x14ac:dyDescent="0.25">
      <c r="A3841" s="88"/>
    </row>
    <row r="3842" spans="1:1" x14ac:dyDescent="0.25">
      <c r="A3842" s="88"/>
    </row>
    <row r="3843" spans="1:1" x14ac:dyDescent="0.25">
      <c r="A3843" s="88"/>
    </row>
    <row r="3844" spans="1:1" x14ac:dyDescent="0.25">
      <c r="A3844" s="88"/>
    </row>
    <row r="3845" spans="1:1" x14ac:dyDescent="0.25">
      <c r="A3845" s="88"/>
    </row>
    <row r="3846" spans="1:1" x14ac:dyDescent="0.25">
      <c r="A3846" s="88"/>
    </row>
    <row r="3847" spans="1:1" x14ac:dyDescent="0.25">
      <c r="A3847" s="88"/>
    </row>
    <row r="3848" spans="1:1" x14ac:dyDescent="0.25">
      <c r="A3848" s="88"/>
    </row>
    <row r="3849" spans="1:1" x14ac:dyDescent="0.25">
      <c r="A3849" s="88"/>
    </row>
    <row r="3850" spans="1:1" x14ac:dyDescent="0.25">
      <c r="A3850" s="88"/>
    </row>
    <row r="3851" spans="1:1" x14ac:dyDescent="0.25">
      <c r="A3851" s="88"/>
    </row>
    <row r="3852" spans="1:1" x14ac:dyDescent="0.25">
      <c r="A3852" s="88"/>
    </row>
    <row r="3853" spans="1:1" x14ac:dyDescent="0.25">
      <c r="A3853" s="88"/>
    </row>
    <row r="3854" spans="1:1" x14ac:dyDescent="0.25">
      <c r="A3854" s="88"/>
    </row>
    <row r="3855" spans="1:1" x14ac:dyDescent="0.25">
      <c r="A3855" s="88"/>
    </row>
    <row r="3856" spans="1:1" x14ac:dyDescent="0.25">
      <c r="A3856" s="88"/>
    </row>
    <row r="3857" spans="1:1" x14ac:dyDescent="0.25">
      <c r="A3857" s="88"/>
    </row>
    <row r="3858" spans="1:1" x14ac:dyDescent="0.25">
      <c r="A3858" s="88"/>
    </row>
    <row r="3859" spans="1:1" x14ac:dyDescent="0.25">
      <c r="A3859" s="88"/>
    </row>
    <row r="3860" spans="1:1" x14ac:dyDescent="0.25">
      <c r="A3860" s="88"/>
    </row>
    <row r="3861" spans="1:1" x14ac:dyDescent="0.25">
      <c r="A3861" s="88"/>
    </row>
    <row r="3862" spans="1:1" x14ac:dyDescent="0.25">
      <c r="A3862" s="88"/>
    </row>
    <row r="3863" spans="1:1" x14ac:dyDescent="0.25">
      <c r="A3863" s="88"/>
    </row>
    <row r="3864" spans="1:1" x14ac:dyDescent="0.25">
      <c r="A3864" s="88"/>
    </row>
    <row r="3865" spans="1:1" x14ac:dyDescent="0.25">
      <c r="A3865" s="88"/>
    </row>
    <row r="3866" spans="1:1" x14ac:dyDescent="0.25">
      <c r="A3866" s="88"/>
    </row>
    <row r="3867" spans="1:1" x14ac:dyDescent="0.25">
      <c r="A3867" s="88"/>
    </row>
    <row r="3868" spans="1:1" x14ac:dyDescent="0.25">
      <c r="A3868" s="88"/>
    </row>
    <row r="3869" spans="1:1" x14ac:dyDescent="0.25">
      <c r="A3869" s="88"/>
    </row>
    <row r="3870" spans="1:1" x14ac:dyDescent="0.25">
      <c r="A3870" s="88"/>
    </row>
    <row r="3871" spans="1:1" x14ac:dyDescent="0.25">
      <c r="A3871" s="88"/>
    </row>
    <row r="3872" spans="1:1" x14ac:dyDescent="0.25">
      <c r="A3872" s="88"/>
    </row>
    <row r="3873" spans="1:1" x14ac:dyDescent="0.25">
      <c r="A3873" s="88"/>
    </row>
    <row r="3874" spans="1:1" x14ac:dyDescent="0.25">
      <c r="A3874" s="88"/>
    </row>
    <row r="3875" spans="1:1" x14ac:dyDescent="0.25">
      <c r="A3875" s="88"/>
    </row>
    <row r="3876" spans="1:1" x14ac:dyDescent="0.25">
      <c r="A3876" s="88"/>
    </row>
    <row r="3877" spans="1:1" x14ac:dyDescent="0.25">
      <c r="A3877" s="88"/>
    </row>
    <row r="3878" spans="1:1" x14ac:dyDescent="0.25">
      <c r="A3878" s="88"/>
    </row>
    <row r="3879" spans="1:1" x14ac:dyDescent="0.25">
      <c r="A3879" s="88"/>
    </row>
    <row r="3880" spans="1:1" x14ac:dyDescent="0.25">
      <c r="A3880" s="88"/>
    </row>
    <row r="3881" spans="1:1" x14ac:dyDescent="0.25">
      <c r="A3881" s="88"/>
    </row>
    <row r="3882" spans="1:1" x14ac:dyDescent="0.25">
      <c r="A3882" s="88"/>
    </row>
    <row r="3883" spans="1:1" x14ac:dyDescent="0.25">
      <c r="A3883" s="88"/>
    </row>
    <row r="3884" spans="1:1" x14ac:dyDescent="0.25">
      <c r="A3884" s="88"/>
    </row>
    <row r="3885" spans="1:1" x14ac:dyDescent="0.25">
      <c r="A3885" s="88"/>
    </row>
    <row r="3886" spans="1:1" x14ac:dyDescent="0.25">
      <c r="A3886" s="88"/>
    </row>
    <row r="3887" spans="1:1" x14ac:dyDescent="0.25">
      <c r="A3887" s="88"/>
    </row>
    <row r="3888" spans="1:1" x14ac:dyDescent="0.25">
      <c r="A3888" s="88"/>
    </row>
    <row r="3889" spans="1:1" x14ac:dyDescent="0.25">
      <c r="A3889" s="88"/>
    </row>
    <row r="3890" spans="1:1" x14ac:dyDescent="0.25">
      <c r="A3890" s="88"/>
    </row>
    <row r="3891" spans="1:1" x14ac:dyDescent="0.25">
      <c r="A3891" s="88"/>
    </row>
    <row r="3892" spans="1:1" x14ac:dyDescent="0.25">
      <c r="A3892" s="88"/>
    </row>
    <row r="3893" spans="1:1" x14ac:dyDescent="0.25">
      <c r="A3893" s="88"/>
    </row>
    <row r="3894" spans="1:1" x14ac:dyDescent="0.25">
      <c r="A3894" s="88"/>
    </row>
    <row r="3895" spans="1:1" x14ac:dyDescent="0.25">
      <c r="A3895" s="88"/>
    </row>
    <row r="3896" spans="1:1" x14ac:dyDescent="0.25">
      <c r="A3896" s="88"/>
    </row>
    <row r="3897" spans="1:1" x14ac:dyDescent="0.25">
      <c r="A3897" s="88"/>
    </row>
    <row r="3898" spans="1:1" x14ac:dyDescent="0.25">
      <c r="A3898" s="88"/>
    </row>
    <row r="3899" spans="1:1" x14ac:dyDescent="0.25">
      <c r="A3899" s="88"/>
    </row>
    <row r="3900" spans="1:1" x14ac:dyDescent="0.25">
      <c r="A3900" s="88"/>
    </row>
    <row r="3901" spans="1:1" x14ac:dyDescent="0.25">
      <c r="A3901" s="88"/>
    </row>
    <row r="3902" spans="1:1" x14ac:dyDescent="0.25">
      <c r="A3902" s="88"/>
    </row>
    <row r="3903" spans="1:1" x14ac:dyDescent="0.25">
      <c r="A3903" s="88"/>
    </row>
    <row r="3904" spans="1:1" x14ac:dyDescent="0.25">
      <c r="A3904" s="88"/>
    </row>
    <row r="3905" spans="1:1" x14ac:dyDescent="0.25">
      <c r="A3905" s="88"/>
    </row>
    <row r="3906" spans="1:1" x14ac:dyDescent="0.25">
      <c r="A3906" s="88"/>
    </row>
    <row r="3907" spans="1:1" x14ac:dyDescent="0.25">
      <c r="A3907" s="88"/>
    </row>
    <row r="3908" spans="1:1" x14ac:dyDescent="0.25">
      <c r="A3908" s="88"/>
    </row>
    <row r="3909" spans="1:1" x14ac:dyDescent="0.25">
      <c r="A3909" s="88"/>
    </row>
    <row r="3910" spans="1:1" x14ac:dyDescent="0.25">
      <c r="A3910" s="88"/>
    </row>
    <row r="3911" spans="1:1" x14ac:dyDescent="0.25">
      <c r="A3911" s="88"/>
    </row>
    <row r="3912" spans="1:1" x14ac:dyDescent="0.25">
      <c r="A3912" s="88"/>
    </row>
    <row r="3913" spans="1:1" x14ac:dyDescent="0.25">
      <c r="A3913" s="88"/>
    </row>
    <row r="3914" spans="1:1" x14ac:dyDescent="0.25">
      <c r="A3914" s="88"/>
    </row>
    <row r="3915" spans="1:1" x14ac:dyDescent="0.25">
      <c r="A3915" s="88"/>
    </row>
    <row r="3916" spans="1:1" x14ac:dyDescent="0.25">
      <c r="A3916" s="88"/>
    </row>
    <row r="3917" spans="1:1" x14ac:dyDescent="0.25">
      <c r="A3917" s="88"/>
    </row>
    <row r="3918" spans="1:1" x14ac:dyDescent="0.25">
      <c r="A3918" s="88"/>
    </row>
    <row r="3919" spans="1:1" x14ac:dyDescent="0.25">
      <c r="A3919" s="88"/>
    </row>
    <row r="3920" spans="1:1" x14ac:dyDescent="0.25">
      <c r="A3920" s="88"/>
    </row>
    <row r="3921" spans="1:1" x14ac:dyDescent="0.25">
      <c r="A3921" s="88"/>
    </row>
    <row r="3922" spans="1:1" x14ac:dyDescent="0.25">
      <c r="A3922" s="88"/>
    </row>
    <row r="3923" spans="1:1" x14ac:dyDescent="0.25">
      <c r="A3923" s="88"/>
    </row>
    <row r="3924" spans="1:1" x14ac:dyDescent="0.25">
      <c r="A3924" s="88"/>
    </row>
    <row r="3925" spans="1:1" x14ac:dyDescent="0.25">
      <c r="A3925" s="88"/>
    </row>
    <row r="3926" spans="1:1" x14ac:dyDescent="0.25">
      <c r="A3926" s="88"/>
    </row>
    <row r="3927" spans="1:1" x14ac:dyDescent="0.25">
      <c r="A3927" s="88"/>
    </row>
    <row r="3928" spans="1:1" x14ac:dyDescent="0.25">
      <c r="A3928" s="88"/>
    </row>
    <row r="3929" spans="1:1" x14ac:dyDescent="0.25">
      <c r="A3929" s="88"/>
    </row>
    <row r="3930" spans="1:1" x14ac:dyDescent="0.25">
      <c r="A3930" s="88"/>
    </row>
    <row r="3931" spans="1:1" x14ac:dyDescent="0.25">
      <c r="A3931" s="88"/>
    </row>
    <row r="3932" spans="1:1" x14ac:dyDescent="0.25">
      <c r="A3932" s="88"/>
    </row>
    <row r="3933" spans="1:1" x14ac:dyDescent="0.25">
      <c r="A3933" s="88"/>
    </row>
    <row r="3934" spans="1:1" x14ac:dyDescent="0.25">
      <c r="A3934" s="88"/>
    </row>
    <row r="3935" spans="1:1" x14ac:dyDescent="0.25">
      <c r="A3935" s="88"/>
    </row>
    <row r="3936" spans="1:1" x14ac:dyDescent="0.25">
      <c r="A3936" s="88"/>
    </row>
    <row r="3937" spans="1:1" x14ac:dyDescent="0.25">
      <c r="A3937" s="88"/>
    </row>
    <row r="3938" spans="1:1" x14ac:dyDescent="0.25">
      <c r="A3938" s="88"/>
    </row>
    <row r="3939" spans="1:1" x14ac:dyDescent="0.25">
      <c r="A3939" s="88"/>
    </row>
    <row r="3940" spans="1:1" x14ac:dyDescent="0.25">
      <c r="A3940" s="88"/>
    </row>
    <row r="3941" spans="1:1" x14ac:dyDescent="0.25">
      <c r="A3941" s="88"/>
    </row>
    <row r="3942" spans="1:1" x14ac:dyDescent="0.25">
      <c r="A3942" s="88"/>
    </row>
    <row r="3943" spans="1:1" x14ac:dyDescent="0.25">
      <c r="A3943" s="88"/>
    </row>
    <row r="3944" spans="1:1" x14ac:dyDescent="0.25">
      <c r="A3944" s="88"/>
    </row>
    <row r="3945" spans="1:1" x14ac:dyDescent="0.25">
      <c r="A3945" s="88"/>
    </row>
    <row r="3946" spans="1:1" x14ac:dyDescent="0.25">
      <c r="A3946" s="88"/>
    </row>
    <row r="3947" spans="1:1" x14ac:dyDescent="0.25">
      <c r="A3947" s="88"/>
    </row>
    <row r="3948" spans="1:1" x14ac:dyDescent="0.25">
      <c r="A3948" s="88"/>
    </row>
    <row r="3949" spans="1:1" x14ac:dyDescent="0.25">
      <c r="A3949" s="88"/>
    </row>
    <row r="3950" spans="1:1" x14ac:dyDescent="0.25">
      <c r="A3950" s="88"/>
    </row>
    <row r="3951" spans="1:1" x14ac:dyDescent="0.25">
      <c r="A3951" s="88"/>
    </row>
    <row r="3952" spans="1:1" x14ac:dyDescent="0.25">
      <c r="A3952" s="88"/>
    </row>
    <row r="3953" spans="1:1" x14ac:dyDescent="0.25">
      <c r="A3953" s="88"/>
    </row>
    <row r="3954" spans="1:1" x14ac:dyDescent="0.25">
      <c r="A3954" s="88"/>
    </row>
    <row r="3955" spans="1:1" x14ac:dyDescent="0.25">
      <c r="A3955" s="88"/>
    </row>
    <row r="3956" spans="1:1" x14ac:dyDescent="0.25">
      <c r="A3956" s="88"/>
    </row>
    <row r="3957" spans="1:1" x14ac:dyDescent="0.25">
      <c r="A3957" s="88"/>
    </row>
    <row r="3958" spans="1:1" x14ac:dyDescent="0.25">
      <c r="A3958" s="88"/>
    </row>
    <row r="3959" spans="1:1" x14ac:dyDescent="0.25">
      <c r="A3959" s="88"/>
    </row>
    <row r="3960" spans="1:1" x14ac:dyDescent="0.25">
      <c r="A3960" s="88"/>
    </row>
    <row r="3961" spans="1:1" x14ac:dyDescent="0.25">
      <c r="A3961" s="88"/>
    </row>
    <row r="3962" spans="1:1" x14ac:dyDescent="0.25">
      <c r="A3962" s="88"/>
    </row>
    <row r="3963" spans="1:1" x14ac:dyDescent="0.25">
      <c r="A3963" s="88"/>
    </row>
    <row r="3964" spans="1:1" x14ac:dyDescent="0.25">
      <c r="A3964" s="88"/>
    </row>
    <row r="3965" spans="1:1" x14ac:dyDescent="0.25">
      <c r="A3965" s="88"/>
    </row>
    <row r="3966" spans="1:1" x14ac:dyDescent="0.25">
      <c r="A3966" s="88"/>
    </row>
    <row r="3967" spans="1:1" x14ac:dyDescent="0.25">
      <c r="A3967" s="88"/>
    </row>
    <row r="3968" spans="1:1" x14ac:dyDescent="0.25">
      <c r="A3968" s="88"/>
    </row>
    <row r="3969" spans="1:1" x14ac:dyDescent="0.25">
      <c r="A3969" s="88"/>
    </row>
    <row r="3970" spans="1:1" x14ac:dyDescent="0.25">
      <c r="A3970" s="88"/>
    </row>
    <row r="3971" spans="1:1" x14ac:dyDescent="0.25">
      <c r="A3971" s="88"/>
    </row>
    <row r="3972" spans="1:1" x14ac:dyDescent="0.25">
      <c r="A3972" s="88"/>
    </row>
    <row r="3973" spans="1:1" x14ac:dyDescent="0.25">
      <c r="A3973" s="88"/>
    </row>
    <row r="3974" spans="1:1" x14ac:dyDescent="0.25">
      <c r="A3974" s="88"/>
    </row>
    <row r="3975" spans="1:1" x14ac:dyDescent="0.25">
      <c r="A3975" s="88"/>
    </row>
    <row r="3976" spans="1:1" x14ac:dyDescent="0.25">
      <c r="A3976" s="88"/>
    </row>
    <row r="3977" spans="1:1" x14ac:dyDescent="0.25">
      <c r="A3977" s="88"/>
    </row>
    <row r="3978" spans="1:1" x14ac:dyDescent="0.25">
      <c r="A3978" s="88"/>
    </row>
    <row r="3979" spans="1:1" x14ac:dyDescent="0.25">
      <c r="A3979" s="88"/>
    </row>
    <row r="3980" spans="1:1" x14ac:dyDescent="0.25">
      <c r="A3980" s="88"/>
    </row>
    <row r="3981" spans="1:1" x14ac:dyDescent="0.25">
      <c r="A3981" s="88"/>
    </row>
    <row r="3982" spans="1:1" x14ac:dyDescent="0.25">
      <c r="A3982" s="88"/>
    </row>
    <row r="3983" spans="1:1" x14ac:dyDescent="0.25">
      <c r="A3983" s="88"/>
    </row>
    <row r="3984" spans="1:1" x14ac:dyDescent="0.25">
      <c r="A3984" s="88"/>
    </row>
    <row r="3985" spans="1:1" x14ac:dyDescent="0.25">
      <c r="A3985" s="88"/>
    </row>
    <row r="3986" spans="1:1" x14ac:dyDescent="0.25">
      <c r="A3986" s="88"/>
    </row>
    <row r="3987" spans="1:1" x14ac:dyDescent="0.25">
      <c r="A3987" s="88"/>
    </row>
    <row r="3988" spans="1:1" x14ac:dyDescent="0.25">
      <c r="A3988" s="88"/>
    </row>
    <row r="3989" spans="1:1" x14ac:dyDescent="0.25">
      <c r="A3989" s="88"/>
    </row>
    <row r="3990" spans="1:1" x14ac:dyDescent="0.25">
      <c r="A3990" s="88"/>
    </row>
    <row r="3991" spans="1:1" x14ac:dyDescent="0.25">
      <c r="A3991" s="88"/>
    </row>
    <row r="3992" spans="1:1" x14ac:dyDescent="0.25">
      <c r="A3992" s="88"/>
    </row>
    <row r="3993" spans="1:1" x14ac:dyDescent="0.25">
      <c r="A3993" s="88"/>
    </row>
    <row r="3994" spans="1:1" x14ac:dyDescent="0.25">
      <c r="A3994" s="88"/>
    </row>
    <row r="3995" spans="1:1" x14ac:dyDescent="0.25">
      <c r="A3995" s="88"/>
    </row>
    <row r="3996" spans="1:1" x14ac:dyDescent="0.25">
      <c r="A3996" s="88"/>
    </row>
    <row r="3997" spans="1:1" x14ac:dyDescent="0.25">
      <c r="A3997" s="88"/>
    </row>
    <row r="3998" spans="1:1" x14ac:dyDescent="0.25">
      <c r="A3998" s="88"/>
    </row>
    <row r="3999" spans="1:1" x14ac:dyDescent="0.25">
      <c r="A3999" s="88"/>
    </row>
    <row r="4000" spans="1:1" x14ac:dyDescent="0.25">
      <c r="A4000" s="88"/>
    </row>
    <row r="4001" spans="1:1" x14ac:dyDescent="0.25">
      <c r="A4001" s="88"/>
    </row>
    <row r="4002" spans="1:1" x14ac:dyDescent="0.25">
      <c r="A4002" s="88"/>
    </row>
    <row r="4003" spans="1:1" x14ac:dyDescent="0.25">
      <c r="A4003" s="88"/>
    </row>
    <row r="4004" spans="1:1" x14ac:dyDescent="0.25">
      <c r="A4004" s="88"/>
    </row>
    <row r="4005" spans="1:1" x14ac:dyDescent="0.25">
      <c r="A4005" s="88"/>
    </row>
    <row r="4006" spans="1:1" x14ac:dyDescent="0.25">
      <c r="A4006" s="88"/>
    </row>
    <row r="4007" spans="1:1" x14ac:dyDescent="0.25">
      <c r="A4007" s="88"/>
    </row>
    <row r="4008" spans="1:1" x14ac:dyDescent="0.25">
      <c r="A4008" s="88"/>
    </row>
    <row r="4009" spans="1:1" x14ac:dyDescent="0.25">
      <c r="A4009" s="88"/>
    </row>
    <row r="4010" spans="1:1" x14ac:dyDescent="0.25">
      <c r="A4010" s="88"/>
    </row>
    <row r="4011" spans="1:1" x14ac:dyDescent="0.25">
      <c r="A4011" s="88"/>
    </row>
    <row r="4012" spans="1:1" x14ac:dyDescent="0.25">
      <c r="A4012" s="88"/>
    </row>
    <row r="4013" spans="1:1" x14ac:dyDescent="0.25">
      <c r="A4013" s="88"/>
    </row>
    <row r="4014" spans="1:1" x14ac:dyDescent="0.25">
      <c r="A4014" s="88"/>
    </row>
    <row r="4015" spans="1:1" x14ac:dyDescent="0.25">
      <c r="A4015" s="88"/>
    </row>
    <row r="4016" spans="1:1" x14ac:dyDescent="0.25">
      <c r="A4016" s="88"/>
    </row>
    <row r="4017" spans="1:1" x14ac:dyDescent="0.25">
      <c r="A4017" s="88"/>
    </row>
    <row r="4018" spans="1:1" x14ac:dyDescent="0.25">
      <c r="A4018" s="88"/>
    </row>
    <row r="4019" spans="1:1" x14ac:dyDescent="0.25">
      <c r="A4019" s="88"/>
    </row>
    <row r="4020" spans="1:1" x14ac:dyDescent="0.25">
      <c r="A4020" s="88"/>
    </row>
    <row r="4021" spans="1:1" x14ac:dyDescent="0.25">
      <c r="A4021" s="88"/>
    </row>
    <row r="4022" spans="1:1" x14ac:dyDescent="0.25">
      <c r="A4022" s="88"/>
    </row>
    <row r="4023" spans="1:1" x14ac:dyDescent="0.25">
      <c r="A4023" s="88"/>
    </row>
    <row r="4024" spans="1:1" x14ac:dyDescent="0.25">
      <c r="A4024" s="88"/>
    </row>
    <row r="4025" spans="1:1" x14ac:dyDescent="0.25">
      <c r="A4025" s="88"/>
    </row>
    <row r="4026" spans="1:1" x14ac:dyDescent="0.25">
      <c r="A4026" s="88"/>
    </row>
    <row r="4027" spans="1:1" x14ac:dyDescent="0.25">
      <c r="A4027" s="88"/>
    </row>
    <row r="4028" spans="1:1" x14ac:dyDescent="0.25">
      <c r="A4028" s="88"/>
    </row>
    <row r="4029" spans="1:1" x14ac:dyDescent="0.25">
      <c r="A4029" s="88"/>
    </row>
    <row r="4030" spans="1:1" x14ac:dyDescent="0.25">
      <c r="A4030" s="88"/>
    </row>
    <row r="4031" spans="1:1" x14ac:dyDescent="0.25">
      <c r="A4031" s="88"/>
    </row>
    <row r="4032" spans="1:1" x14ac:dyDescent="0.25">
      <c r="A4032" s="88"/>
    </row>
    <row r="4033" spans="1:1" x14ac:dyDescent="0.25">
      <c r="A4033" s="88"/>
    </row>
    <row r="4034" spans="1:1" x14ac:dyDescent="0.25">
      <c r="A4034" s="88"/>
    </row>
    <row r="4035" spans="1:1" x14ac:dyDescent="0.25">
      <c r="A4035" s="88"/>
    </row>
    <row r="4036" spans="1:1" x14ac:dyDescent="0.25">
      <c r="A4036" s="88"/>
    </row>
    <row r="4037" spans="1:1" x14ac:dyDescent="0.25">
      <c r="A4037" s="88"/>
    </row>
    <row r="4038" spans="1:1" x14ac:dyDescent="0.25">
      <c r="A4038" s="88"/>
    </row>
    <row r="4039" spans="1:1" x14ac:dyDescent="0.25">
      <c r="A4039" s="88"/>
    </row>
    <row r="4040" spans="1:1" x14ac:dyDescent="0.25">
      <c r="A4040" s="88"/>
    </row>
    <row r="4041" spans="1:1" x14ac:dyDescent="0.25">
      <c r="A4041" s="88"/>
    </row>
    <row r="4042" spans="1:1" x14ac:dyDescent="0.25">
      <c r="A4042" s="88"/>
    </row>
    <row r="4043" spans="1:1" x14ac:dyDescent="0.25">
      <c r="A4043" s="88"/>
    </row>
    <row r="4044" spans="1:1" x14ac:dyDescent="0.25">
      <c r="A4044" s="88"/>
    </row>
    <row r="4045" spans="1:1" x14ac:dyDescent="0.25">
      <c r="A4045" s="88"/>
    </row>
    <row r="4046" spans="1:1" x14ac:dyDescent="0.25">
      <c r="A4046" s="88"/>
    </row>
    <row r="4047" spans="1:1" x14ac:dyDescent="0.25">
      <c r="A4047" s="88"/>
    </row>
    <row r="4048" spans="1:1" x14ac:dyDescent="0.25">
      <c r="A4048" s="88"/>
    </row>
    <row r="4049" spans="1:1" x14ac:dyDescent="0.25">
      <c r="A4049" s="88"/>
    </row>
    <row r="4050" spans="1:1" x14ac:dyDescent="0.25">
      <c r="A4050" s="88"/>
    </row>
    <row r="4051" spans="1:1" x14ac:dyDescent="0.25">
      <c r="A4051" s="88"/>
    </row>
    <row r="4052" spans="1:1" x14ac:dyDescent="0.25">
      <c r="A4052" s="88"/>
    </row>
    <row r="4053" spans="1:1" x14ac:dyDescent="0.25">
      <c r="A4053" s="88"/>
    </row>
    <row r="4054" spans="1:1" x14ac:dyDescent="0.25">
      <c r="A4054" s="88"/>
    </row>
    <row r="4055" spans="1:1" x14ac:dyDescent="0.25">
      <c r="A4055" s="88"/>
    </row>
    <row r="4056" spans="1:1" x14ac:dyDescent="0.25">
      <c r="A4056" s="88"/>
    </row>
    <row r="4057" spans="1:1" x14ac:dyDescent="0.25">
      <c r="A4057" s="88"/>
    </row>
    <row r="4058" spans="1:1" x14ac:dyDescent="0.25">
      <c r="A4058" s="88"/>
    </row>
    <row r="4059" spans="1:1" x14ac:dyDescent="0.25">
      <c r="A4059" s="88"/>
    </row>
    <row r="4060" spans="1:1" x14ac:dyDescent="0.25">
      <c r="A4060" s="88"/>
    </row>
    <row r="4061" spans="1:1" x14ac:dyDescent="0.25">
      <c r="A4061" s="88"/>
    </row>
    <row r="4062" spans="1:1" x14ac:dyDescent="0.25">
      <c r="A4062" s="88"/>
    </row>
    <row r="4063" spans="1:1" x14ac:dyDescent="0.25">
      <c r="A4063" s="88"/>
    </row>
    <row r="4064" spans="1:1" x14ac:dyDescent="0.25">
      <c r="A4064" s="88"/>
    </row>
    <row r="4065" spans="1:1" x14ac:dyDescent="0.25">
      <c r="A4065" s="88"/>
    </row>
    <row r="4066" spans="1:1" x14ac:dyDescent="0.25">
      <c r="A4066" s="88"/>
    </row>
    <row r="4067" spans="1:1" x14ac:dyDescent="0.25">
      <c r="A4067" s="88"/>
    </row>
    <row r="4068" spans="1:1" x14ac:dyDescent="0.25">
      <c r="A4068" s="88"/>
    </row>
    <row r="4069" spans="1:1" x14ac:dyDescent="0.25">
      <c r="A4069" s="88"/>
    </row>
    <row r="4070" spans="1:1" x14ac:dyDescent="0.25">
      <c r="A4070" s="88"/>
    </row>
    <row r="4071" spans="1:1" x14ac:dyDescent="0.25">
      <c r="A4071" s="88"/>
    </row>
    <row r="4072" spans="1:1" x14ac:dyDescent="0.25">
      <c r="A4072" s="88"/>
    </row>
    <row r="4073" spans="1:1" x14ac:dyDescent="0.25">
      <c r="A4073" s="88"/>
    </row>
    <row r="4074" spans="1:1" x14ac:dyDescent="0.25">
      <c r="A4074" s="88"/>
    </row>
    <row r="4075" spans="1:1" x14ac:dyDescent="0.25">
      <c r="A4075" s="88"/>
    </row>
    <row r="4076" spans="1:1" x14ac:dyDescent="0.25">
      <c r="A4076" s="88"/>
    </row>
    <row r="4077" spans="1:1" x14ac:dyDescent="0.25">
      <c r="A4077" s="88"/>
    </row>
    <row r="4078" spans="1:1" x14ac:dyDescent="0.25">
      <c r="A4078" s="88"/>
    </row>
    <row r="4079" spans="1:1" x14ac:dyDescent="0.25">
      <c r="A4079" s="88"/>
    </row>
    <row r="4080" spans="1:1" x14ac:dyDescent="0.25">
      <c r="A4080" s="88"/>
    </row>
    <row r="4081" spans="1:1" x14ac:dyDescent="0.25">
      <c r="A4081" s="88"/>
    </row>
    <row r="4082" spans="1:1" x14ac:dyDescent="0.25">
      <c r="A4082" s="88"/>
    </row>
    <row r="4083" spans="1:1" x14ac:dyDescent="0.25">
      <c r="A4083" s="88"/>
    </row>
    <row r="4084" spans="1:1" x14ac:dyDescent="0.25">
      <c r="A4084" s="88"/>
    </row>
    <row r="4085" spans="1:1" x14ac:dyDescent="0.25">
      <c r="A4085" s="88"/>
    </row>
    <row r="4086" spans="1:1" x14ac:dyDescent="0.25">
      <c r="A4086" s="88"/>
    </row>
    <row r="4087" spans="1:1" x14ac:dyDescent="0.25">
      <c r="A4087" s="88"/>
    </row>
    <row r="4088" spans="1:1" x14ac:dyDescent="0.25">
      <c r="A4088" s="88"/>
    </row>
    <row r="4089" spans="1:1" x14ac:dyDescent="0.25">
      <c r="A4089" s="88"/>
    </row>
    <row r="4090" spans="1:1" x14ac:dyDescent="0.25">
      <c r="A4090" s="88"/>
    </row>
    <row r="4091" spans="1:1" x14ac:dyDescent="0.25">
      <c r="A4091" s="88"/>
    </row>
    <row r="4092" spans="1:1" x14ac:dyDescent="0.25">
      <c r="A4092" s="88"/>
    </row>
    <row r="4093" spans="1:1" x14ac:dyDescent="0.25">
      <c r="A4093" s="88"/>
    </row>
    <row r="4094" spans="1:1" x14ac:dyDescent="0.25">
      <c r="A4094" s="88"/>
    </row>
    <row r="4095" spans="1:1" x14ac:dyDescent="0.25">
      <c r="A4095" s="88"/>
    </row>
    <row r="4096" spans="1:1" x14ac:dyDescent="0.25">
      <c r="A4096" s="88"/>
    </row>
    <row r="4097" spans="1:1" x14ac:dyDescent="0.25">
      <c r="A4097" s="88"/>
    </row>
    <row r="4098" spans="1:1" x14ac:dyDescent="0.25">
      <c r="A4098" s="88"/>
    </row>
    <row r="4099" spans="1:1" x14ac:dyDescent="0.25">
      <c r="A4099" s="88"/>
    </row>
    <row r="4100" spans="1:1" x14ac:dyDescent="0.25">
      <c r="A4100" s="88"/>
    </row>
    <row r="4101" spans="1:1" x14ac:dyDescent="0.25">
      <c r="A4101" s="88"/>
    </row>
    <row r="4102" spans="1:1" x14ac:dyDescent="0.25">
      <c r="A4102" s="88"/>
    </row>
    <row r="4103" spans="1:1" x14ac:dyDescent="0.25">
      <c r="A4103" s="88"/>
    </row>
    <row r="4104" spans="1:1" x14ac:dyDescent="0.25">
      <c r="A4104" s="88"/>
    </row>
    <row r="4105" spans="1:1" x14ac:dyDescent="0.25">
      <c r="A4105" s="88"/>
    </row>
    <row r="4106" spans="1:1" x14ac:dyDescent="0.25">
      <c r="A4106" s="88"/>
    </row>
    <row r="4107" spans="1:1" x14ac:dyDescent="0.25">
      <c r="A4107" s="88"/>
    </row>
    <row r="4108" spans="1:1" x14ac:dyDescent="0.25">
      <c r="A4108" s="88"/>
    </row>
    <row r="4109" spans="1:1" x14ac:dyDescent="0.25">
      <c r="A4109" s="88"/>
    </row>
    <row r="4110" spans="1:1" x14ac:dyDescent="0.25">
      <c r="A4110" s="88"/>
    </row>
    <row r="4111" spans="1:1" x14ac:dyDescent="0.25">
      <c r="A4111" s="88"/>
    </row>
    <row r="4112" spans="1:1" x14ac:dyDescent="0.25">
      <c r="A4112" s="88"/>
    </row>
    <row r="4113" spans="1:1" x14ac:dyDescent="0.25">
      <c r="A4113" s="88"/>
    </row>
    <row r="4114" spans="1:1" x14ac:dyDescent="0.25">
      <c r="A4114" s="88"/>
    </row>
    <row r="4115" spans="1:1" x14ac:dyDescent="0.25">
      <c r="A4115" s="88"/>
    </row>
    <row r="4116" spans="1:1" x14ac:dyDescent="0.25">
      <c r="A4116" s="88"/>
    </row>
    <row r="4117" spans="1:1" x14ac:dyDescent="0.25">
      <c r="A4117" s="88"/>
    </row>
    <row r="4118" spans="1:1" x14ac:dyDescent="0.25">
      <c r="A4118" s="88"/>
    </row>
    <row r="4119" spans="1:1" x14ac:dyDescent="0.25">
      <c r="A4119" s="88"/>
    </row>
    <row r="4120" spans="1:1" x14ac:dyDescent="0.25">
      <c r="A4120" s="88"/>
    </row>
    <row r="4121" spans="1:1" x14ac:dyDescent="0.25">
      <c r="A4121" s="88"/>
    </row>
    <row r="4122" spans="1:1" x14ac:dyDescent="0.25">
      <c r="A4122" s="88"/>
    </row>
    <row r="4123" spans="1:1" x14ac:dyDescent="0.25">
      <c r="A4123" s="88"/>
    </row>
    <row r="4124" spans="1:1" x14ac:dyDescent="0.25">
      <c r="A4124" s="88"/>
    </row>
    <row r="4125" spans="1:1" x14ac:dyDescent="0.25">
      <c r="A4125" s="88"/>
    </row>
    <row r="4126" spans="1:1" x14ac:dyDescent="0.25">
      <c r="A4126" s="88"/>
    </row>
    <row r="4127" spans="1:1" x14ac:dyDescent="0.25">
      <c r="A4127" s="88"/>
    </row>
    <row r="4128" spans="1:1" x14ac:dyDescent="0.25">
      <c r="A4128" s="88"/>
    </row>
    <row r="4129" spans="1:1" x14ac:dyDescent="0.25">
      <c r="A4129" s="88"/>
    </row>
    <row r="4130" spans="1:1" x14ac:dyDescent="0.25">
      <c r="A4130" s="88"/>
    </row>
    <row r="4131" spans="1:1" x14ac:dyDescent="0.25">
      <c r="A4131" s="88"/>
    </row>
    <row r="4132" spans="1:1" x14ac:dyDescent="0.25">
      <c r="A4132" s="88"/>
    </row>
    <row r="4133" spans="1:1" x14ac:dyDescent="0.25">
      <c r="A4133" s="88"/>
    </row>
    <row r="4134" spans="1:1" x14ac:dyDescent="0.25">
      <c r="A4134" s="88"/>
    </row>
    <row r="4135" spans="1:1" x14ac:dyDescent="0.25">
      <c r="A4135" s="88"/>
    </row>
    <row r="4136" spans="1:1" x14ac:dyDescent="0.25">
      <c r="A4136" s="88"/>
    </row>
    <row r="4137" spans="1:1" x14ac:dyDescent="0.25">
      <c r="A4137" s="88"/>
    </row>
    <row r="4138" spans="1:1" x14ac:dyDescent="0.25">
      <c r="A4138" s="88"/>
    </row>
    <row r="4139" spans="1:1" x14ac:dyDescent="0.25">
      <c r="A4139" s="88"/>
    </row>
    <row r="4140" spans="1:1" x14ac:dyDescent="0.25">
      <c r="A4140" s="88"/>
    </row>
    <row r="4141" spans="1:1" x14ac:dyDescent="0.25">
      <c r="A4141" s="88"/>
    </row>
    <row r="4142" spans="1:1" x14ac:dyDescent="0.25">
      <c r="A4142" s="88"/>
    </row>
    <row r="4143" spans="1:1" x14ac:dyDescent="0.25">
      <c r="A4143" s="88"/>
    </row>
    <row r="4144" spans="1:1" x14ac:dyDescent="0.25">
      <c r="A4144" s="88"/>
    </row>
    <row r="4145" spans="1:1" x14ac:dyDescent="0.25">
      <c r="A4145" s="88"/>
    </row>
    <row r="4146" spans="1:1" x14ac:dyDescent="0.25">
      <c r="A4146" s="88"/>
    </row>
    <row r="4147" spans="1:1" x14ac:dyDescent="0.25">
      <c r="A4147" s="88"/>
    </row>
    <row r="4148" spans="1:1" x14ac:dyDescent="0.25">
      <c r="A4148" s="88"/>
    </row>
    <row r="4149" spans="1:1" x14ac:dyDescent="0.25">
      <c r="A4149" s="88"/>
    </row>
    <row r="4150" spans="1:1" x14ac:dyDescent="0.25">
      <c r="A4150" s="88"/>
    </row>
    <row r="4151" spans="1:1" x14ac:dyDescent="0.25">
      <c r="A4151" s="88"/>
    </row>
    <row r="4152" spans="1:1" x14ac:dyDescent="0.25">
      <c r="A4152" s="88"/>
    </row>
    <row r="4153" spans="1:1" x14ac:dyDescent="0.25">
      <c r="A4153" s="88"/>
    </row>
    <row r="4154" spans="1:1" x14ac:dyDescent="0.25">
      <c r="A4154" s="88"/>
    </row>
    <row r="4155" spans="1:1" x14ac:dyDescent="0.25">
      <c r="A4155" s="88"/>
    </row>
    <row r="4156" spans="1:1" x14ac:dyDescent="0.25">
      <c r="A4156" s="88"/>
    </row>
    <row r="4157" spans="1:1" x14ac:dyDescent="0.25">
      <c r="A4157" s="88"/>
    </row>
    <row r="4158" spans="1:1" x14ac:dyDescent="0.25">
      <c r="A4158" s="88"/>
    </row>
    <row r="4159" spans="1:1" x14ac:dyDescent="0.25">
      <c r="A4159" s="88"/>
    </row>
    <row r="4160" spans="1:1" x14ac:dyDescent="0.25">
      <c r="A4160" s="88"/>
    </row>
    <row r="4161" spans="1:1" x14ac:dyDescent="0.25">
      <c r="A4161" s="88"/>
    </row>
    <row r="4162" spans="1:1" x14ac:dyDescent="0.25">
      <c r="A4162" s="88"/>
    </row>
    <row r="4163" spans="1:1" x14ac:dyDescent="0.25">
      <c r="A4163" s="88"/>
    </row>
    <row r="4164" spans="1:1" x14ac:dyDescent="0.25">
      <c r="A4164" s="88"/>
    </row>
    <row r="4165" spans="1:1" x14ac:dyDescent="0.25">
      <c r="A4165" s="88"/>
    </row>
    <row r="4166" spans="1:1" x14ac:dyDescent="0.25">
      <c r="A4166" s="88"/>
    </row>
    <row r="4167" spans="1:1" x14ac:dyDescent="0.25">
      <c r="A4167" s="88"/>
    </row>
    <row r="4168" spans="1:1" x14ac:dyDescent="0.25">
      <c r="A4168" s="88"/>
    </row>
    <row r="4169" spans="1:1" x14ac:dyDescent="0.25">
      <c r="A4169" s="88"/>
    </row>
    <row r="4170" spans="1:1" x14ac:dyDescent="0.25">
      <c r="A4170" s="88"/>
    </row>
    <row r="4171" spans="1:1" x14ac:dyDescent="0.25">
      <c r="A4171" s="88"/>
    </row>
    <row r="4172" spans="1:1" x14ac:dyDescent="0.25">
      <c r="A4172" s="88"/>
    </row>
    <row r="4173" spans="1:1" x14ac:dyDescent="0.25">
      <c r="A4173" s="88"/>
    </row>
    <row r="4174" spans="1:1" x14ac:dyDescent="0.25">
      <c r="A4174" s="88"/>
    </row>
    <row r="4175" spans="1:1" x14ac:dyDescent="0.25">
      <c r="A4175" s="88"/>
    </row>
    <row r="4176" spans="1:1" x14ac:dyDescent="0.25">
      <c r="A4176" s="88"/>
    </row>
    <row r="4177" spans="1:1" x14ac:dyDescent="0.25">
      <c r="A4177" s="88"/>
    </row>
    <row r="4178" spans="1:1" x14ac:dyDescent="0.25">
      <c r="A4178" s="88"/>
    </row>
    <row r="4179" spans="1:1" x14ac:dyDescent="0.25">
      <c r="A4179" s="88"/>
    </row>
    <row r="4180" spans="1:1" x14ac:dyDescent="0.25">
      <c r="A4180" s="88"/>
    </row>
    <row r="4181" spans="1:1" x14ac:dyDescent="0.25">
      <c r="A4181" s="88"/>
    </row>
    <row r="4182" spans="1:1" x14ac:dyDescent="0.25">
      <c r="A4182" s="88"/>
    </row>
    <row r="4183" spans="1:1" x14ac:dyDescent="0.25">
      <c r="A4183" s="88"/>
    </row>
    <row r="4184" spans="1:1" x14ac:dyDescent="0.25">
      <c r="A4184" s="88"/>
    </row>
    <row r="4185" spans="1:1" x14ac:dyDescent="0.25">
      <c r="A4185" s="88"/>
    </row>
    <row r="4186" spans="1:1" x14ac:dyDescent="0.25">
      <c r="A4186" s="88"/>
    </row>
    <row r="4187" spans="1:1" x14ac:dyDescent="0.25">
      <c r="A4187" s="88"/>
    </row>
    <row r="4188" spans="1:1" x14ac:dyDescent="0.25">
      <c r="A4188" s="88"/>
    </row>
    <row r="4189" spans="1:1" x14ac:dyDescent="0.25">
      <c r="A4189" s="88"/>
    </row>
    <row r="4190" spans="1:1" x14ac:dyDescent="0.25">
      <c r="A4190" s="88"/>
    </row>
    <row r="4191" spans="1:1" x14ac:dyDescent="0.25">
      <c r="A4191" s="88"/>
    </row>
    <row r="4192" spans="1:1" x14ac:dyDescent="0.25">
      <c r="A4192" s="88"/>
    </row>
    <row r="4193" spans="1:1" x14ac:dyDescent="0.25">
      <c r="A4193" s="88"/>
    </row>
    <row r="4194" spans="1:1" x14ac:dyDescent="0.25">
      <c r="A4194" s="88"/>
    </row>
    <row r="4195" spans="1:1" x14ac:dyDescent="0.25">
      <c r="A4195" s="88"/>
    </row>
    <row r="4196" spans="1:1" x14ac:dyDescent="0.25">
      <c r="A4196" s="88"/>
    </row>
    <row r="4197" spans="1:1" x14ac:dyDescent="0.25">
      <c r="A4197" s="88"/>
    </row>
    <row r="4198" spans="1:1" x14ac:dyDescent="0.25">
      <c r="A4198" s="88"/>
    </row>
    <row r="4199" spans="1:1" x14ac:dyDescent="0.25">
      <c r="A4199" s="88"/>
    </row>
    <row r="4200" spans="1:1" x14ac:dyDescent="0.25">
      <c r="A4200" s="88"/>
    </row>
    <row r="4201" spans="1:1" x14ac:dyDescent="0.25">
      <c r="A4201" s="88"/>
    </row>
    <row r="4202" spans="1:1" x14ac:dyDescent="0.25">
      <c r="A4202" s="88"/>
    </row>
    <row r="4203" spans="1:1" x14ac:dyDescent="0.25">
      <c r="A4203" s="88"/>
    </row>
    <row r="4204" spans="1:1" x14ac:dyDescent="0.25">
      <c r="A4204" s="88"/>
    </row>
    <row r="4205" spans="1:1" x14ac:dyDescent="0.25">
      <c r="A4205" s="88"/>
    </row>
    <row r="4206" spans="1:1" x14ac:dyDescent="0.25">
      <c r="A4206" s="88"/>
    </row>
    <row r="4207" spans="1:1" x14ac:dyDescent="0.25">
      <c r="A4207" s="88"/>
    </row>
    <row r="4208" spans="1:1" x14ac:dyDescent="0.25">
      <c r="A4208" s="88"/>
    </row>
    <row r="4209" spans="1:1" x14ac:dyDescent="0.25">
      <c r="A4209" s="88"/>
    </row>
    <row r="4210" spans="1:1" x14ac:dyDescent="0.25">
      <c r="A4210" s="88"/>
    </row>
    <row r="4211" spans="1:1" x14ac:dyDescent="0.25">
      <c r="A4211" s="88"/>
    </row>
    <row r="4212" spans="1:1" x14ac:dyDescent="0.25">
      <c r="A4212" s="88"/>
    </row>
    <row r="4213" spans="1:1" x14ac:dyDescent="0.25">
      <c r="A4213" s="88"/>
    </row>
    <row r="4214" spans="1:1" x14ac:dyDescent="0.25">
      <c r="A4214" s="88"/>
    </row>
    <row r="4215" spans="1:1" x14ac:dyDescent="0.25">
      <c r="A4215" s="88"/>
    </row>
    <row r="4216" spans="1:1" x14ac:dyDescent="0.25">
      <c r="A4216" s="88"/>
    </row>
    <row r="4217" spans="1:1" x14ac:dyDescent="0.25">
      <c r="A4217" s="88"/>
    </row>
    <row r="4218" spans="1:1" x14ac:dyDescent="0.25">
      <c r="A4218" s="88"/>
    </row>
    <row r="4219" spans="1:1" x14ac:dyDescent="0.25">
      <c r="A4219" s="88"/>
    </row>
    <row r="4220" spans="1:1" x14ac:dyDescent="0.25">
      <c r="A4220" s="88"/>
    </row>
    <row r="4221" spans="1:1" x14ac:dyDescent="0.25">
      <c r="A4221" s="88"/>
    </row>
    <row r="4222" spans="1:1" x14ac:dyDescent="0.25">
      <c r="A4222" s="88"/>
    </row>
    <row r="4223" spans="1:1" x14ac:dyDescent="0.25">
      <c r="A4223" s="88"/>
    </row>
    <row r="4224" spans="1:1" x14ac:dyDescent="0.25">
      <c r="A4224" s="88"/>
    </row>
    <row r="4225" spans="1:1" x14ac:dyDescent="0.25">
      <c r="A4225" s="88"/>
    </row>
    <row r="4226" spans="1:1" x14ac:dyDescent="0.25">
      <c r="A4226" s="88"/>
    </row>
    <row r="4227" spans="1:1" x14ac:dyDescent="0.25">
      <c r="A4227" s="88"/>
    </row>
    <row r="4228" spans="1:1" x14ac:dyDescent="0.25">
      <c r="A4228" s="88"/>
    </row>
    <row r="4229" spans="1:1" x14ac:dyDescent="0.25">
      <c r="A4229" s="88"/>
    </row>
    <row r="4230" spans="1:1" x14ac:dyDescent="0.25">
      <c r="A4230" s="88"/>
    </row>
    <row r="4231" spans="1:1" x14ac:dyDescent="0.25">
      <c r="A4231" s="88"/>
    </row>
    <row r="4232" spans="1:1" x14ac:dyDescent="0.25">
      <c r="A4232" s="88"/>
    </row>
    <row r="4233" spans="1:1" x14ac:dyDescent="0.25">
      <c r="A4233" s="88"/>
    </row>
    <row r="4234" spans="1:1" x14ac:dyDescent="0.25">
      <c r="A4234" s="88"/>
    </row>
    <row r="4235" spans="1:1" x14ac:dyDescent="0.25">
      <c r="A4235" s="88"/>
    </row>
    <row r="4236" spans="1:1" x14ac:dyDescent="0.25">
      <c r="A4236" s="88"/>
    </row>
    <row r="4237" spans="1:1" x14ac:dyDescent="0.25">
      <c r="A4237" s="88"/>
    </row>
    <row r="4238" spans="1:1" x14ac:dyDescent="0.25">
      <c r="A4238" s="88"/>
    </row>
    <row r="4239" spans="1:1" x14ac:dyDescent="0.25">
      <c r="A4239" s="88"/>
    </row>
    <row r="4240" spans="1:1" x14ac:dyDescent="0.25">
      <c r="A4240" s="88"/>
    </row>
    <row r="4241" spans="1:1" x14ac:dyDescent="0.25">
      <c r="A4241" s="88"/>
    </row>
    <row r="4242" spans="1:1" x14ac:dyDescent="0.25">
      <c r="A4242" s="88"/>
    </row>
    <row r="4243" spans="1:1" x14ac:dyDescent="0.25">
      <c r="A4243" s="88"/>
    </row>
    <row r="4244" spans="1:1" x14ac:dyDescent="0.25">
      <c r="A4244" s="88"/>
    </row>
    <row r="4245" spans="1:1" x14ac:dyDescent="0.25">
      <c r="A4245" s="88"/>
    </row>
    <row r="4246" spans="1:1" x14ac:dyDescent="0.25">
      <c r="A4246" s="88"/>
    </row>
    <row r="4247" spans="1:1" x14ac:dyDescent="0.25">
      <c r="A4247" s="88"/>
    </row>
    <row r="4248" spans="1:1" x14ac:dyDescent="0.25">
      <c r="A4248" s="88"/>
    </row>
    <row r="4249" spans="1:1" x14ac:dyDescent="0.25">
      <c r="A4249" s="88"/>
    </row>
    <row r="4250" spans="1:1" x14ac:dyDescent="0.25">
      <c r="A4250" s="88"/>
    </row>
    <row r="4251" spans="1:1" x14ac:dyDescent="0.25">
      <c r="A4251" s="88"/>
    </row>
    <row r="4252" spans="1:1" x14ac:dyDescent="0.25">
      <c r="A4252" s="88"/>
    </row>
    <row r="4253" spans="1:1" x14ac:dyDescent="0.25">
      <c r="A4253" s="88"/>
    </row>
    <row r="4254" spans="1:1" x14ac:dyDescent="0.25">
      <c r="A4254" s="88"/>
    </row>
    <row r="4255" spans="1:1" x14ac:dyDescent="0.25">
      <c r="A4255" s="88"/>
    </row>
    <row r="4256" spans="1:1" x14ac:dyDescent="0.25">
      <c r="A4256" s="88"/>
    </row>
    <row r="4257" spans="1:1" x14ac:dyDescent="0.25">
      <c r="A4257" s="88"/>
    </row>
    <row r="4258" spans="1:1" x14ac:dyDescent="0.25">
      <c r="A4258" s="88"/>
    </row>
    <row r="4259" spans="1:1" x14ac:dyDescent="0.25">
      <c r="A4259" s="88"/>
    </row>
    <row r="4260" spans="1:1" x14ac:dyDescent="0.25">
      <c r="A4260" s="88"/>
    </row>
    <row r="4261" spans="1:1" x14ac:dyDescent="0.25">
      <c r="A4261" s="88"/>
    </row>
    <row r="4262" spans="1:1" x14ac:dyDescent="0.25">
      <c r="A4262" s="88"/>
    </row>
    <row r="4263" spans="1:1" x14ac:dyDescent="0.25">
      <c r="A4263" s="88"/>
    </row>
    <row r="4264" spans="1:1" x14ac:dyDescent="0.25">
      <c r="A4264" s="88"/>
    </row>
    <row r="4265" spans="1:1" x14ac:dyDescent="0.25">
      <c r="A4265" s="88"/>
    </row>
    <row r="4266" spans="1:1" x14ac:dyDescent="0.25">
      <c r="A4266" s="88"/>
    </row>
    <row r="4267" spans="1:1" x14ac:dyDescent="0.25">
      <c r="A4267" s="88"/>
    </row>
    <row r="4268" spans="1:1" x14ac:dyDescent="0.25">
      <c r="A4268" s="88"/>
    </row>
    <row r="4269" spans="1:1" x14ac:dyDescent="0.25">
      <c r="A4269" s="88"/>
    </row>
    <row r="4270" spans="1:1" x14ac:dyDescent="0.25">
      <c r="A4270" s="88"/>
    </row>
    <row r="4271" spans="1:1" x14ac:dyDescent="0.25">
      <c r="A4271" s="88"/>
    </row>
    <row r="4272" spans="1:1" x14ac:dyDescent="0.25">
      <c r="A4272" s="88"/>
    </row>
    <row r="4273" spans="1:1" x14ac:dyDescent="0.25">
      <c r="A4273" s="88"/>
    </row>
    <row r="4274" spans="1:1" x14ac:dyDescent="0.25">
      <c r="A4274" s="88"/>
    </row>
    <row r="4275" spans="1:1" x14ac:dyDescent="0.25">
      <c r="A4275" s="88"/>
    </row>
    <row r="4276" spans="1:1" x14ac:dyDescent="0.25">
      <c r="A4276" s="88"/>
    </row>
    <row r="4277" spans="1:1" x14ac:dyDescent="0.25">
      <c r="A4277" s="88"/>
    </row>
    <row r="4278" spans="1:1" x14ac:dyDescent="0.25">
      <c r="A4278" s="88"/>
    </row>
    <row r="4279" spans="1:1" x14ac:dyDescent="0.25">
      <c r="A4279" s="88"/>
    </row>
    <row r="4280" spans="1:1" x14ac:dyDescent="0.25">
      <c r="A4280" s="88"/>
    </row>
    <row r="4281" spans="1:1" x14ac:dyDescent="0.25">
      <c r="A4281" s="88"/>
    </row>
    <row r="4282" spans="1:1" x14ac:dyDescent="0.25">
      <c r="A4282" s="88"/>
    </row>
    <row r="4283" spans="1:1" x14ac:dyDescent="0.25">
      <c r="A4283" s="88"/>
    </row>
    <row r="4284" spans="1:1" x14ac:dyDescent="0.25">
      <c r="A4284" s="88"/>
    </row>
    <row r="4285" spans="1:1" x14ac:dyDescent="0.25">
      <c r="A4285" s="88"/>
    </row>
    <row r="4286" spans="1:1" x14ac:dyDescent="0.25">
      <c r="A4286" s="88"/>
    </row>
    <row r="4287" spans="1:1" x14ac:dyDescent="0.25">
      <c r="A4287" s="88"/>
    </row>
    <row r="4288" spans="1:1" x14ac:dyDescent="0.25">
      <c r="A4288" s="88"/>
    </row>
    <row r="4289" spans="1:1" x14ac:dyDescent="0.25">
      <c r="A4289" s="88"/>
    </row>
    <row r="4290" spans="1:1" x14ac:dyDescent="0.25">
      <c r="A4290" s="88"/>
    </row>
    <row r="4291" spans="1:1" x14ac:dyDescent="0.25">
      <c r="A4291" s="88"/>
    </row>
    <row r="4292" spans="1:1" x14ac:dyDescent="0.25">
      <c r="A4292" s="88"/>
    </row>
    <row r="4293" spans="1:1" x14ac:dyDescent="0.25">
      <c r="A4293" s="88"/>
    </row>
    <row r="4294" spans="1:1" x14ac:dyDescent="0.25">
      <c r="A4294" s="88"/>
    </row>
    <row r="4295" spans="1:1" x14ac:dyDescent="0.25">
      <c r="A4295" s="88"/>
    </row>
    <row r="4296" spans="1:1" x14ac:dyDescent="0.25">
      <c r="A4296" s="88"/>
    </row>
    <row r="4297" spans="1:1" x14ac:dyDescent="0.25">
      <c r="A4297" s="88"/>
    </row>
    <row r="4298" spans="1:1" x14ac:dyDescent="0.25">
      <c r="A4298" s="88"/>
    </row>
    <row r="4299" spans="1:1" x14ac:dyDescent="0.25">
      <c r="A4299" s="88"/>
    </row>
    <row r="4300" spans="1:1" x14ac:dyDescent="0.25">
      <c r="A4300" s="88"/>
    </row>
    <row r="4301" spans="1:1" x14ac:dyDescent="0.25">
      <c r="A4301" s="88"/>
    </row>
    <row r="4302" spans="1:1" x14ac:dyDescent="0.25">
      <c r="A4302" s="88"/>
    </row>
    <row r="4303" spans="1:1" x14ac:dyDescent="0.25">
      <c r="A4303" s="88"/>
    </row>
    <row r="4304" spans="1:1" x14ac:dyDescent="0.25">
      <c r="A4304" s="88"/>
    </row>
    <row r="4305" spans="1:1" x14ac:dyDescent="0.25">
      <c r="A4305" s="88"/>
    </row>
    <row r="4306" spans="1:1" x14ac:dyDescent="0.25">
      <c r="A4306" s="88"/>
    </row>
    <row r="4307" spans="1:1" x14ac:dyDescent="0.25">
      <c r="A4307" s="88"/>
    </row>
    <row r="4308" spans="1:1" x14ac:dyDescent="0.25">
      <c r="A4308" s="88"/>
    </row>
    <row r="4309" spans="1:1" x14ac:dyDescent="0.25">
      <c r="A4309" s="88"/>
    </row>
    <row r="4310" spans="1:1" x14ac:dyDescent="0.25">
      <c r="A4310" s="88"/>
    </row>
    <row r="4311" spans="1:1" x14ac:dyDescent="0.25">
      <c r="A4311" s="88"/>
    </row>
    <row r="4312" spans="1:1" x14ac:dyDescent="0.25">
      <c r="A4312" s="88"/>
    </row>
    <row r="4313" spans="1:1" x14ac:dyDescent="0.25">
      <c r="A4313" s="88"/>
    </row>
    <row r="4314" spans="1:1" x14ac:dyDescent="0.25">
      <c r="A4314" s="88"/>
    </row>
    <row r="4315" spans="1:1" x14ac:dyDescent="0.25">
      <c r="A4315" s="88"/>
    </row>
    <row r="4316" spans="1:1" x14ac:dyDescent="0.25">
      <c r="A4316" s="88"/>
    </row>
    <row r="4317" spans="1:1" x14ac:dyDescent="0.25">
      <c r="A4317" s="88"/>
    </row>
    <row r="4318" spans="1:1" x14ac:dyDescent="0.25">
      <c r="A4318" s="88"/>
    </row>
    <row r="4319" spans="1:1" x14ac:dyDescent="0.25">
      <c r="A4319" s="88"/>
    </row>
    <row r="4320" spans="1:1" x14ac:dyDescent="0.25">
      <c r="A4320" s="88"/>
    </row>
    <row r="4321" spans="1:1" x14ac:dyDescent="0.25">
      <c r="A4321" s="88"/>
    </row>
    <row r="4322" spans="1:1" x14ac:dyDescent="0.25">
      <c r="A4322" s="88"/>
    </row>
    <row r="4323" spans="1:1" x14ac:dyDescent="0.25">
      <c r="A4323" s="88"/>
    </row>
    <row r="4324" spans="1:1" x14ac:dyDescent="0.25">
      <c r="A4324" s="88"/>
    </row>
    <row r="4325" spans="1:1" x14ac:dyDescent="0.25">
      <c r="A4325" s="88"/>
    </row>
    <row r="4326" spans="1:1" x14ac:dyDescent="0.25">
      <c r="A4326" s="88"/>
    </row>
    <row r="4327" spans="1:1" x14ac:dyDescent="0.25">
      <c r="A4327" s="88"/>
    </row>
    <row r="4328" spans="1:1" x14ac:dyDescent="0.25">
      <c r="A4328" s="88"/>
    </row>
    <row r="4329" spans="1:1" x14ac:dyDescent="0.25">
      <c r="A4329" s="88"/>
    </row>
    <row r="4330" spans="1:1" x14ac:dyDescent="0.25">
      <c r="A4330" s="88"/>
    </row>
    <row r="4331" spans="1:1" x14ac:dyDescent="0.25">
      <c r="A4331" s="88"/>
    </row>
    <row r="4332" spans="1:1" x14ac:dyDescent="0.25">
      <c r="A4332" s="88"/>
    </row>
    <row r="4333" spans="1:1" x14ac:dyDescent="0.25">
      <c r="A4333" s="88"/>
    </row>
    <row r="4334" spans="1:1" x14ac:dyDescent="0.25">
      <c r="A4334" s="88"/>
    </row>
    <row r="4335" spans="1:1" x14ac:dyDescent="0.25">
      <c r="A4335" s="88"/>
    </row>
    <row r="4336" spans="1:1" x14ac:dyDescent="0.25">
      <c r="A4336" s="88"/>
    </row>
    <row r="4337" spans="1:1" x14ac:dyDescent="0.25">
      <c r="A4337" s="88"/>
    </row>
    <row r="4338" spans="1:1" x14ac:dyDescent="0.25">
      <c r="A4338" s="88"/>
    </row>
    <row r="4339" spans="1:1" x14ac:dyDescent="0.25">
      <c r="A4339" s="88"/>
    </row>
    <row r="4340" spans="1:1" x14ac:dyDescent="0.25">
      <c r="A4340" s="88"/>
    </row>
    <row r="4341" spans="1:1" x14ac:dyDescent="0.25">
      <c r="A4341" s="88"/>
    </row>
    <row r="4342" spans="1:1" x14ac:dyDescent="0.25">
      <c r="A4342" s="88"/>
    </row>
    <row r="4343" spans="1:1" x14ac:dyDescent="0.25">
      <c r="A4343" s="88"/>
    </row>
    <row r="4344" spans="1:1" x14ac:dyDescent="0.25">
      <c r="A4344" s="88"/>
    </row>
    <row r="4345" spans="1:1" x14ac:dyDescent="0.25">
      <c r="A4345" s="88"/>
    </row>
    <row r="4346" spans="1:1" x14ac:dyDescent="0.25">
      <c r="A4346" s="88"/>
    </row>
    <row r="4347" spans="1:1" x14ac:dyDescent="0.25">
      <c r="A4347" s="88"/>
    </row>
    <row r="4348" spans="1:1" x14ac:dyDescent="0.25">
      <c r="A4348" s="88"/>
    </row>
    <row r="4349" spans="1:1" x14ac:dyDescent="0.25">
      <c r="A4349" s="88"/>
    </row>
    <row r="4350" spans="1:1" x14ac:dyDescent="0.25">
      <c r="A4350" s="88"/>
    </row>
    <row r="4351" spans="1:1" x14ac:dyDescent="0.25">
      <c r="A4351" s="88"/>
    </row>
    <row r="4352" spans="1:1" x14ac:dyDescent="0.25">
      <c r="A4352" s="88"/>
    </row>
    <row r="4353" spans="1:1" x14ac:dyDescent="0.25">
      <c r="A4353" s="88"/>
    </row>
    <row r="4354" spans="1:1" x14ac:dyDescent="0.25">
      <c r="A4354" s="88"/>
    </row>
    <row r="4355" spans="1:1" x14ac:dyDescent="0.25">
      <c r="A4355" s="88"/>
    </row>
    <row r="4356" spans="1:1" x14ac:dyDescent="0.25">
      <c r="A4356" s="88"/>
    </row>
    <row r="4357" spans="1:1" x14ac:dyDescent="0.25">
      <c r="A4357" s="88"/>
    </row>
    <row r="4358" spans="1:1" x14ac:dyDescent="0.25">
      <c r="A4358" s="88"/>
    </row>
    <row r="4359" spans="1:1" x14ac:dyDescent="0.25">
      <c r="A4359" s="88"/>
    </row>
    <row r="4360" spans="1:1" x14ac:dyDescent="0.25">
      <c r="A4360" s="88"/>
    </row>
    <row r="4361" spans="1:1" x14ac:dyDescent="0.25">
      <c r="A4361" s="88"/>
    </row>
    <row r="4362" spans="1:1" x14ac:dyDescent="0.25">
      <c r="A4362" s="88"/>
    </row>
    <row r="4363" spans="1:1" x14ac:dyDescent="0.25">
      <c r="A4363" s="88"/>
    </row>
    <row r="4364" spans="1:1" x14ac:dyDescent="0.25">
      <c r="A4364" s="88"/>
    </row>
    <row r="4365" spans="1:1" x14ac:dyDescent="0.25">
      <c r="A4365" s="88"/>
    </row>
    <row r="4366" spans="1:1" x14ac:dyDescent="0.25">
      <c r="A4366" s="88"/>
    </row>
    <row r="4367" spans="1:1" x14ac:dyDescent="0.25">
      <c r="A4367" s="88"/>
    </row>
    <row r="4368" spans="1:1" x14ac:dyDescent="0.25">
      <c r="A4368" s="88"/>
    </row>
    <row r="4369" spans="1:1" x14ac:dyDescent="0.25">
      <c r="A4369" s="88"/>
    </row>
    <row r="4370" spans="1:1" x14ac:dyDescent="0.25">
      <c r="A4370" s="88"/>
    </row>
    <row r="4371" spans="1:1" x14ac:dyDescent="0.25">
      <c r="A4371" s="88"/>
    </row>
    <row r="4372" spans="1:1" x14ac:dyDescent="0.25">
      <c r="A4372" s="88"/>
    </row>
    <row r="4373" spans="1:1" x14ac:dyDescent="0.25">
      <c r="A4373" s="88"/>
    </row>
    <row r="4374" spans="1:1" x14ac:dyDescent="0.25">
      <c r="A4374" s="88"/>
    </row>
    <row r="4375" spans="1:1" x14ac:dyDescent="0.25">
      <c r="A4375" s="88"/>
    </row>
    <row r="4376" spans="1:1" x14ac:dyDescent="0.25">
      <c r="A4376" s="88"/>
    </row>
    <row r="4377" spans="1:1" x14ac:dyDescent="0.25">
      <c r="A4377" s="88"/>
    </row>
    <row r="4378" spans="1:1" x14ac:dyDescent="0.25">
      <c r="A4378" s="88"/>
    </row>
    <row r="4379" spans="1:1" x14ac:dyDescent="0.25">
      <c r="A4379" s="88"/>
    </row>
    <row r="4380" spans="1:1" x14ac:dyDescent="0.25">
      <c r="A4380" s="88"/>
    </row>
    <row r="4381" spans="1:1" x14ac:dyDescent="0.25">
      <c r="A4381" s="88"/>
    </row>
    <row r="4382" spans="1:1" x14ac:dyDescent="0.25">
      <c r="A4382" s="88"/>
    </row>
    <row r="4383" spans="1:1" x14ac:dyDescent="0.25">
      <c r="A4383" s="88"/>
    </row>
    <row r="4384" spans="1:1" x14ac:dyDescent="0.25">
      <c r="A4384" s="88"/>
    </row>
    <row r="4385" spans="1:1" x14ac:dyDescent="0.25">
      <c r="A4385" s="88"/>
    </row>
    <row r="4386" spans="1:1" x14ac:dyDescent="0.25">
      <c r="A4386" s="88"/>
    </row>
    <row r="4387" spans="1:1" x14ac:dyDescent="0.25">
      <c r="A4387" s="88"/>
    </row>
    <row r="4388" spans="1:1" x14ac:dyDescent="0.25">
      <c r="A4388" s="88"/>
    </row>
    <row r="4389" spans="1:1" x14ac:dyDescent="0.25">
      <c r="A4389" s="88"/>
    </row>
    <row r="4390" spans="1:1" x14ac:dyDescent="0.25">
      <c r="A4390" s="88"/>
    </row>
    <row r="4391" spans="1:1" x14ac:dyDescent="0.25">
      <c r="A4391" s="88"/>
    </row>
    <row r="4392" spans="1:1" x14ac:dyDescent="0.25">
      <c r="A4392" s="88"/>
    </row>
    <row r="4393" spans="1:1" x14ac:dyDescent="0.25">
      <c r="A4393" s="88"/>
    </row>
    <row r="4394" spans="1:1" x14ac:dyDescent="0.25">
      <c r="A4394" s="88"/>
    </row>
    <row r="4395" spans="1:1" x14ac:dyDescent="0.25">
      <c r="A4395" s="88"/>
    </row>
    <row r="4396" spans="1:1" x14ac:dyDescent="0.25">
      <c r="A4396" s="88"/>
    </row>
    <row r="4397" spans="1:1" x14ac:dyDescent="0.25">
      <c r="A4397" s="88"/>
    </row>
    <row r="4398" spans="1:1" x14ac:dyDescent="0.25">
      <c r="A4398" s="88"/>
    </row>
    <row r="4399" spans="1:1" x14ac:dyDescent="0.25">
      <c r="A4399" s="88"/>
    </row>
    <row r="4400" spans="1:1" x14ac:dyDescent="0.25">
      <c r="A4400" s="88"/>
    </row>
    <row r="4401" spans="1:1" x14ac:dyDescent="0.25">
      <c r="A4401" s="88"/>
    </row>
    <row r="4402" spans="1:1" x14ac:dyDescent="0.25">
      <c r="A4402" s="88"/>
    </row>
    <row r="4403" spans="1:1" x14ac:dyDescent="0.25">
      <c r="A4403" s="88"/>
    </row>
    <row r="4404" spans="1:1" x14ac:dyDescent="0.25">
      <c r="A4404" s="88"/>
    </row>
    <row r="4405" spans="1:1" x14ac:dyDescent="0.25">
      <c r="A4405" s="88"/>
    </row>
    <row r="4406" spans="1:1" x14ac:dyDescent="0.25">
      <c r="A4406" s="88"/>
    </row>
    <row r="4407" spans="1:1" x14ac:dyDescent="0.25">
      <c r="A4407" s="88"/>
    </row>
    <row r="4408" spans="1:1" x14ac:dyDescent="0.25">
      <c r="A4408" s="88"/>
    </row>
    <row r="4409" spans="1:1" x14ac:dyDescent="0.25">
      <c r="A4409" s="88"/>
    </row>
    <row r="4410" spans="1:1" x14ac:dyDescent="0.25">
      <c r="A4410" s="88"/>
    </row>
    <row r="4411" spans="1:1" x14ac:dyDescent="0.25">
      <c r="A4411" s="88"/>
    </row>
    <row r="4412" spans="1:1" x14ac:dyDescent="0.25">
      <c r="A4412" s="88"/>
    </row>
    <row r="4413" spans="1:1" x14ac:dyDescent="0.25">
      <c r="A4413" s="88"/>
    </row>
    <row r="4414" spans="1:1" x14ac:dyDescent="0.25">
      <c r="A4414" s="88"/>
    </row>
    <row r="4415" spans="1:1" x14ac:dyDescent="0.25">
      <c r="A4415" s="88"/>
    </row>
    <row r="4416" spans="1:1" x14ac:dyDescent="0.25">
      <c r="A4416" s="88"/>
    </row>
    <row r="4417" spans="1:1" x14ac:dyDescent="0.25">
      <c r="A4417" s="88"/>
    </row>
    <row r="4418" spans="1:1" x14ac:dyDescent="0.25">
      <c r="A4418" s="88"/>
    </row>
    <row r="4419" spans="1:1" x14ac:dyDescent="0.25">
      <c r="A4419" s="88"/>
    </row>
    <row r="4420" spans="1:1" x14ac:dyDescent="0.25">
      <c r="A4420" s="88"/>
    </row>
    <row r="4421" spans="1:1" x14ac:dyDescent="0.25">
      <c r="A4421" s="88"/>
    </row>
    <row r="4422" spans="1:1" x14ac:dyDescent="0.25">
      <c r="A4422" s="88"/>
    </row>
    <row r="4423" spans="1:1" x14ac:dyDescent="0.25">
      <c r="A4423" s="88"/>
    </row>
    <row r="4424" spans="1:1" x14ac:dyDescent="0.25">
      <c r="A4424" s="88"/>
    </row>
    <row r="4425" spans="1:1" x14ac:dyDescent="0.25">
      <c r="A4425" s="88"/>
    </row>
    <row r="4426" spans="1:1" x14ac:dyDescent="0.25">
      <c r="A4426" s="88"/>
    </row>
    <row r="4427" spans="1:1" x14ac:dyDescent="0.25">
      <c r="A4427" s="88"/>
    </row>
    <row r="4428" spans="1:1" x14ac:dyDescent="0.25">
      <c r="A4428" s="88"/>
    </row>
    <row r="4429" spans="1:1" x14ac:dyDescent="0.25">
      <c r="A4429" s="88"/>
    </row>
    <row r="4430" spans="1:1" x14ac:dyDescent="0.25">
      <c r="A4430" s="88"/>
    </row>
    <row r="4431" spans="1:1" x14ac:dyDescent="0.25">
      <c r="A4431" s="88"/>
    </row>
    <row r="4432" spans="1:1" x14ac:dyDescent="0.25">
      <c r="A4432" s="88"/>
    </row>
    <row r="4433" spans="1:1" x14ac:dyDescent="0.25">
      <c r="A4433" s="88"/>
    </row>
    <row r="4434" spans="1:1" x14ac:dyDescent="0.25">
      <c r="A4434" s="88"/>
    </row>
    <row r="4435" spans="1:1" x14ac:dyDescent="0.25">
      <c r="A4435" s="88"/>
    </row>
    <row r="4436" spans="1:1" x14ac:dyDescent="0.25">
      <c r="A4436" s="88"/>
    </row>
    <row r="4437" spans="1:1" x14ac:dyDescent="0.25">
      <c r="A4437" s="88"/>
    </row>
    <row r="4438" spans="1:1" x14ac:dyDescent="0.25">
      <c r="A4438" s="88"/>
    </row>
    <row r="4439" spans="1:1" x14ac:dyDescent="0.25">
      <c r="A4439" s="88"/>
    </row>
    <row r="4440" spans="1:1" x14ac:dyDescent="0.25">
      <c r="A4440" s="88"/>
    </row>
    <row r="4441" spans="1:1" x14ac:dyDescent="0.25">
      <c r="A4441" s="88"/>
    </row>
    <row r="4442" spans="1:1" x14ac:dyDescent="0.25">
      <c r="A4442" s="88"/>
    </row>
    <row r="4443" spans="1:1" x14ac:dyDescent="0.25">
      <c r="A4443" s="88"/>
    </row>
    <row r="4444" spans="1:1" x14ac:dyDescent="0.25">
      <c r="A4444" s="88"/>
    </row>
    <row r="4445" spans="1:1" x14ac:dyDescent="0.25">
      <c r="A4445" s="88"/>
    </row>
    <row r="4446" spans="1:1" x14ac:dyDescent="0.25">
      <c r="A4446" s="88"/>
    </row>
    <row r="4447" spans="1:1" x14ac:dyDescent="0.25">
      <c r="A4447" s="88"/>
    </row>
    <row r="4448" spans="1:1" x14ac:dyDescent="0.25">
      <c r="A4448" s="88"/>
    </row>
    <row r="4449" spans="1:1" x14ac:dyDescent="0.25">
      <c r="A4449" s="88"/>
    </row>
    <row r="4450" spans="1:1" x14ac:dyDescent="0.25">
      <c r="A4450" s="88"/>
    </row>
    <row r="4451" spans="1:1" x14ac:dyDescent="0.25">
      <c r="A4451" s="88"/>
    </row>
    <row r="4452" spans="1:1" x14ac:dyDescent="0.25">
      <c r="A4452" s="88"/>
    </row>
    <row r="4453" spans="1:1" x14ac:dyDescent="0.25">
      <c r="A4453" s="88"/>
    </row>
    <row r="4454" spans="1:1" x14ac:dyDescent="0.25">
      <c r="A4454" s="88"/>
    </row>
    <row r="4455" spans="1:1" x14ac:dyDescent="0.25">
      <c r="A4455" s="88"/>
    </row>
    <row r="4456" spans="1:1" x14ac:dyDescent="0.25">
      <c r="A4456" s="88"/>
    </row>
    <row r="4457" spans="1:1" x14ac:dyDescent="0.25">
      <c r="A4457" s="88"/>
    </row>
    <row r="4458" spans="1:1" x14ac:dyDescent="0.25">
      <c r="A4458" s="88"/>
    </row>
    <row r="4459" spans="1:1" x14ac:dyDescent="0.25">
      <c r="A4459" s="88"/>
    </row>
    <row r="4460" spans="1:1" x14ac:dyDescent="0.25">
      <c r="A4460" s="88"/>
    </row>
    <row r="4461" spans="1:1" x14ac:dyDescent="0.25">
      <c r="A4461" s="88"/>
    </row>
    <row r="4462" spans="1:1" x14ac:dyDescent="0.25">
      <c r="A4462" s="88"/>
    </row>
    <row r="4463" spans="1:1" x14ac:dyDescent="0.25">
      <c r="A4463" s="88"/>
    </row>
    <row r="4464" spans="1:1" x14ac:dyDescent="0.25">
      <c r="A4464" s="88"/>
    </row>
    <row r="4465" spans="1:1" x14ac:dyDescent="0.25">
      <c r="A4465" s="88"/>
    </row>
    <row r="4466" spans="1:1" x14ac:dyDescent="0.25">
      <c r="A4466" s="88"/>
    </row>
    <row r="4467" spans="1:1" x14ac:dyDescent="0.25">
      <c r="A4467" s="88"/>
    </row>
    <row r="4468" spans="1:1" x14ac:dyDescent="0.25">
      <c r="A4468" s="88"/>
    </row>
    <row r="4469" spans="1:1" x14ac:dyDescent="0.25">
      <c r="A4469" s="88"/>
    </row>
    <row r="4470" spans="1:1" x14ac:dyDescent="0.25">
      <c r="A4470" s="88"/>
    </row>
    <row r="4471" spans="1:1" x14ac:dyDescent="0.25">
      <c r="A4471" s="88"/>
    </row>
    <row r="4472" spans="1:1" x14ac:dyDescent="0.25">
      <c r="A4472" s="88"/>
    </row>
    <row r="4473" spans="1:1" x14ac:dyDescent="0.25">
      <c r="A4473" s="88"/>
    </row>
    <row r="4474" spans="1:1" x14ac:dyDescent="0.25">
      <c r="A4474" s="88"/>
    </row>
    <row r="4475" spans="1:1" x14ac:dyDescent="0.25">
      <c r="A4475" s="88"/>
    </row>
    <row r="4476" spans="1:1" x14ac:dyDescent="0.25">
      <c r="A4476" s="88"/>
    </row>
    <row r="4477" spans="1:1" x14ac:dyDescent="0.25">
      <c r="A4477" s="88"/>
    </row>
    <row r="4478" spans="1:1" x14ac:dyDescent="0.25">
      <c r="A4478" s="88"/>
    </row>
    <row r="4479" spans="1:1" x14ac:dyDescent="0.25">
      <c r="A4479" s="88"/>
    </row>
    <row r="4480" spans="1:1" x14ac:dyDescent="0.25">
      <c r="A4480" s="88"/>
    </row>
    <row r="4481" spans="1:1" x14ac:dyDescent="0.25">
      <c r="A4481" s="88"/>
    </row>
    <row r="4482" spans="1:1" x14ac:dyDescent="0.25">
      <c r="A4482" s="88"/>
    </row>
    <row r="4483" spans="1:1" x14ac:dyDescent="0.25">
      <c r="A4483" s="88"/>
    </row>
    <row r="4484" spans="1:1" x14ac:dyDescent="0.25">
      <c r="A4484" s="88"/>
    </row>
    <row r="4485" spans="1:1" x14ac:dyDescent="0.25">
      <c r="A4485" s="88"/>
    </row>
    <row r="4486" spans="1:1" x14ac:dyDescent="0.25">
      <c r="A4486" s="88"/>
    </row>
    <row r="4487" spans="1:1" x14ac:dyDescent="0.25">
      <c r="A4487" s="88"/>
    </row>
    <row r="4488" spans="1:1" x14ac:dyDescent="0.25">
      <c r="A4488" s="88"/>
    </row>
    <row r="4489" spans="1:1" x14ac:dyDescent="0.25">
      <c r="A4489" s="88"/>
    </row>
    <row r="4490" spans="1:1" x14ac:dyDescent="0.25">
      <c r="A4490" s="88"/>
    </row>
    <row r="4491" spans="1:1" x14ac:dyDescent="0.25">
      <c r="A4491" s="88"/>
    </row>
    <row r="4492" spans="1:1" x14ac:dyDescent="0.25">
      <c r="A4492" s="88"/>
    </row>
    <row r="4493" spans="1:1" x14ac:dyDescent="0.25">
      <c r="A4493" s="88"/>
    </row>
    <row r="4494" spans="1:1" x14ac:dyDescent="0.25">
      <c r="A4494" s="88"/>
    </row>
    <row r="4495" spans="1:1" x14ac:dyDescent="0.25">
      <c r="A4495" s="88"/>
    </row>
    <row r="4496" spans="1:1" x14ac:dyDescent="0.25">
      <c r="A4496" s="88"/>
    </row>
    <row r="4497" spans="1:1" x14ac:dyDescent="0.25">
      <c r="A4497" s="88"/>
    </row>
    <row r="4498" spans="1:1" x14ac:dyDescent="0.25">
      <c r="A4498" s="88"/>
    </row>
    <row r="4499" spans="1:1" x14ac:dyDescent="0.25">
      <c r="A4499" s="88"/>
    </row>
    <row r="4500" spans="1:1" x14ac:dyDescent="0.25">
      <c r="A4500" s="88"/>
    </row>
    <row r="4501" spans="1:1" x14ac:dyDescent="0.25">
      <c r="A4501" s="88"/>
    </row>
    <row r="4502" spans="1:1" x14ac:dyDescent="0.25">
      <c r="A4502" s="88"/>
    </row>
    <row r="4503" spans="1:1" x14ac:dyDescent="0.25">
      <c r="A4503" s="88"/>
    </row>
    <row r="4504" spans="1:1" x14ac:dyDescent="0.25">
      <c r="A4504" s="88"/>
    </row>
    <row r="4505" spans="1:1" x14ac:dyDescent="0.25">
      <c r="A4505" s="88"/>
    </row>
    <row r="4506" spans="1:1" x14ac:dyDescent="0.25">
      <c r="A4506" s="88"/>
    </row>
    <row r="4507" spans="1:1" x14ac:dyDescent="0.25">
      <c r="A4507" s="88"/>
    </row>
    <row r="4508" spans="1:1" x14ac:dyDescent="0.25">
      <c r="A4508" s="88"/>
    </row>
    <row r="4509" spans="1:1" x14ac:dyDescent="0.25">
      <c r="A4509" s="88"/>
    </row>
    <row r="4510" spans="1:1" x14ac:dyDescent="0.25">
      <c r="A4510" s="88"/>
    </row>
    <row r="4511" spans="1:1" x14ac:dyDescent="0.25">
      <c r="A4511" s="88"/>
    </row>
    <row r="4512" spans="1:1" x14ac:dyDescent="0.25">
      <c r="A4512" s="88"/>
    </row>
    <row r="4513" spans="1:1" x14ac:dyDescent="0.25">
      <c r="A4513" s="88"/>
    </row>
    <row r="4514" spans="1:1" x14ac:dyDescent="0.25">
      <c r="A4514" s="88"/>
    </row>
    <row r="4515" spans="1:1" x14ac:dyDescent="0.25">
      <c r="A4515" s="88"/>
    </row>
    <row r="4516" spans="1:1" x14ac:dyDescent="0.25">
      <c r="A4516" s="88"/>
    </row>
    <row r="4517" spans="1:1" x14ac:dyDescent="0.25">
      <c r="A4517" s="88"/>
    </row>
    <row r="4518" spans="1:1" x14ac:dyDescent="0.25">
      <c r="A4518" s="88"/>
    </row>
    <row r="4519" spans="1:1" x14ac:dyDescent="0.25">
      <c r="A4519" s="88"/>
    </row>
    <row r="4520" spans="1:1" x14ac:dyDescent="0.25">
      <c r="A4520" s="88"/>
    </row>
    <row r="4521" spans="1:1" x14ac:dyDescent="0.25">
      <c r="A4521" s="88"/>
    </row>
    <row r="4522" spans="1:1" x14ac:dyDescent="0.25">
      <c r="A4522" s="88"/>
    </row>
    <row r="4523" spans="1:1" x14ac:dyDescent="0.25">
      <c r="A4523" s="88"/>
    </row>
    <row r="4524" spans="1:1" x14ac:dyDescent="0.25">
      <c r="A4524" s="88"/>
    </row>
    <row r="4525" spans="1:1" x14ac:dyDescent="0.25">
      <c r="A4525" s="88"/>
    </row>
    <row r="4526" spans="1:1" x14ac:dyDescent="0.25">
      <c r="A4526" s="88"/>
    </row>
    <row r="4527" spans="1:1" x14ac:dyDescent="0.25">
      <c r="A4527" s="88"/>
    </row>
    <row r="4528" spans="1:1" x14ac:dyDescent="0.25">
      <c r="A4528" s="88"/>
    </row>
    <row r="4529" spans="1:1" x14ac:dyDescent="0.25">
      <c r="A4529" s="88"/>
    </row>
    <row r="4530" spans="1:1" x14ac:dyDescent="0.25">
      <c r="A4530" s="88"/>
    </row>
    <row r="4531" spans="1:1" x14ac:dyDescent="0.25">
      <c r="A4531" s="88"/>
    </row>
    <row r="4532" spans="1:1" x14ac:dyDescent="0.25">
      <c r="A4532" s="88"/>
    </row>
    <row r="4533" spans="1:1" x14ac:dyDescent="0.25">
      <c r="A4533" s="88"/>
    </row>
    <row r="4534" spans="1:1" x14ac:dyDescent="0.25">
      <c r="A4534" s="88"/>
    </row>
    <row r="4535" spans="1:1" x14ac:dyDescent="0.25">
      <c r="A4535" s="88"/>
    </row>
    <row r="4536" spans="1:1" x14ac:dyDescent="0.25">
      <c r="A4536" s="88"/>
    </row>
    <row r="4537" spans="1:1" x14ac:dyDescent="0.25">
      <c r="A4537" s="88"/>
    </row>
    <row r="4538" spans="1:1" x14ac:dyDescent="0.25">
      <c r="A4538" s="88"/>
    </row>
    <row r="4539" spans="1:1" x14ac:dyDescent="0.25">
      <c r="A4539" s="88"/>
    </row>
    <row r="4540" spans="1:1" x14ac:dyDescent="0.25">
      <c r="A4540" s="88"/>
    </row>
    <row r="4541" spans="1:1" x14ac:dyDescent="0.25">
      <c r="A4541" s="88"/>
    </row>
    <row r="4542" spans="1:1" x14ac:dyDescent="0.25">
      <c r="A4542" s="88"/>
    </row>
    <row r="4543" spans="1:1" x14ac:dyDescent="0.25">
      <c r="A4543" s="88"/>
    </row>
    <row r="4544" spans="1:1" x14ac:dyDescent="0.25">
      <c r="A4544" s="88"/>
    </row>
    <row r="4545" spans="1:1" x14ac:dyDescent="0.25">
      <c r="A4545" s="88"/>
    </row>
    <row r="4546" spans="1:1" x14ac:dyDescent="0.25">
      <c r="A4546" s="88"/>
    </row>
    <row r="4547" spans="1:1" x14ac:dyDescent="0.25">
      <c r="A4547" s="88"/>
    </row>
    <row r="4548" spans="1:1" x14ac:dyDescent="0.25">
      <c r="A4548" s="88"/>
    </row>
    <row r="4549" spans="1:1" x14ac:dyDescent="0.25">
      <c r="A4549" s="88"/>
    </row>
    <row r="4550" spans="1:1" x14ac:dyDescent="0.25">
      <c r="A4550" s="88"/>
    </row>
    <row r="4551" spans="1:1" x14ac:dyDescent="0.25">
      <c r="A4551" s="88"/>
    </row>
    <row r="4552" spans="1:1" x14ac:dyDescent="0.25">
      <c r="A4552" s="88"/>
    </row>
    <row r="4553" spans="1:1" x14ac:dyDescent="0.25">
      <c r="A4553" s="88"/>
    </row>
    <row r="4554" spans="1:1" x14ac:dyDescent="0.25">
      <c r="A4554" s="88"/>
    </row>
    <row r="4555" spans="1:1" x14ac:dyDescent="0.25">
      <c r="A4555" s="88"/>
    </row>
    <row r="4556" spans="1:1" x14ac:dyDescent="0.25">
      <c r="A4556" s="88"/>
    </row>
    <row r="4557" spans="1:1" x14ac:dyDescent="0.25">
      <c r="A4557" s="88"/>
    </row>
    <row r="4558" spans="1:1" x14ac:dyDescent="0.25">
      <c r="A4558" s="88"/>
    </row>
    <row r="4559" spans="1:1" x14ac:dyDescent="0.25">
      <c r="A4559" s="88"/>
    </row>
    <row r="4560" spans="1:1" x14ac:dyDescent="0.25">
      <c r="A4560" s="88"/>
    </row>
    <row r="4561" spans="1:1" x14ac:dyDescent="0.25">
      <c r="A4561" s="88"/>
    </row>
    <row r="4562" spans="1:1" x14ac:dyDescent="0.25">
      <c r="A4562" s="88"/>
    </row>
    <row r="4563" spans="1:1" x14ac:dyDescent="0.25">
      <c r="A4563" s="88"/>
    </row>
    <row r="4564" spans="1:1" x14ac:dyDescent="0.25">
      <c r="A4564" s="88"/>
    </row>
    <row r="4565" spans="1:1" x14ac:dyDescent="0.25">
      <c r="A4565" s="88"/>
    </row>
    <row r="4566" spans="1:1" x14ac:dyDescent="0.25">
      <c r="A4566" s="88"/>
    </row>
    <row r="4567" spans="1:1" x14ac:dyDescent="0.25">
      <c r="A4567" s="88"/>
    </row>
    <row r="4568" spans="1:1" x14ac:dyDescent="0.25">
      <c r="A4568" s="88"/>
    </row>
    <row r="4569" spans="1:1" x14ac:dyDescent="0.25">
      <c r="A4569" s="88"/>
    </row>
    <row r="4570" spans="1:1" x14ac:dyDescent="0.25">
      <c r="A4570" s="88"/>
    </row>
    <row r="4571" spans="1:1" x14ac:dyDescent="0.25">
      <c r="A4571" s="88"/>
    </row>
    <row r="4572" spans="1:1" x14ac:dyDescent="0.25">
      <c r="A4572" s="88"/>
    </row>
    <row r="4573" spans="1:1" x14ac:dyDescent="0.25">
      <c r="A4573" s="88"/>
    </row>
    <row r="4574" spans="1:1" x14ac:dyDescent="0.25">
      <c r="A4574" s="88"/>
    </row>
    <row r="4575" spans="1:1" x14ac:dyDescent="0.25">
      <c r="A4575" s="88"/>
    </row>
    <row r="4576" spans="1:1" x14ac:dyDescent="0.25">
      <c r="A4576" s="88"/>
    </row>
    <row r="4577" spans="1:1" x14ac:dyDescent="0.25">
      <c r="A4577" s="88"/>
    </row>
    <row r="4578" spans="1:1" x14ac:dyDescent="0.25">
      <c r="A4578" s="88"/>
    </row>
    <row r="4579" spans="1:1" x14ac:dyDescent="0.25">
      <c r="A4579" s="88"/>
    </row>
    <row r="4580" spans="1:1" x14ac:dyDescent="0.25">
      <c r="A4580" s="88"/>
    </row>
    <row r="4581" spans="1:1" x14ac:dyDescent="0.25">
      <c r="A4581" s="88"/>
    </row>
    <row r="4582" spans="1:1" x14ac:dyDescent="0.25">
      <c r="A4582" s="88"/>
    </row>
    <row r="4583" spans="1:1" x14ac:dyDescent="0.25">
      <c r="A4583" s="88"/>
    </row>
    <row r="4584" spans="1:1" x14ac:dyDescent="0.25">
      <c r="A4584" s="88"/>
    </row>
    <row r="4585" spans="1:1" x14ac:dyDescent="0.25">
      <c r="A4585" s="88"/>
    </row>
    <row r="4586" spans="1:1" x14ac:dyDescent="0.25">
      <c r="A4586" s="88"/>
    </row>
    <row r="4587" spans="1:1" x14ac:dyDescent="0.25">
      <c r="A4587" s="88"/>
    </row>
    <row r="4588" spans="1:1" x14ac:dyDescent="0.25">
      <c r="A4588" s="88"/>
    </row>
    <row r="4589" spans="1:1" x14ac:dyDescent="0.25">
      <c r="A4589" s="88"/>
    </row>
    <row r="4590" spans="1:1" x14ac:dyDescent="0.25">
      <c r="A4590" s="88"/>
    </row>
    <row r="4591" spans="1:1" x14ac:dyDescent="0.25">
      <c r="A4591" s="88"/>
    </row>
    <row r="4592" spans="1:1" x14ac:dyDescent="0.25">
      <c r="A4592" s="88"/>
    </row>
    <row r="4593" spans="1:1" x14ac:dyDescent="0.25">
      <c r="A4593" s="88"/>
    </row>
    <row r="4594" spans="1:1" x14ac:dyDescent="0.25">
      <c r="A4594" s="88"/>
    </row>
    <row r="4595" spans="1:1" x14ac:dyDescent="0.25">
      <c r="A4595" s="88"/>
    </row>
    <row r="4596" spans="1:1" x14ac:dyDescent="0.25">
      <c r="A4596" s="88"/>
    </row>
    <row r="4597" spans="1:1" x14ac:dyDescent="0.25">
      <c r="A4597" s="88"/>
    </row>
    <row r="4598" spans="1:1" x14ac:dyDescent="0.25">
      <c r="A4598" s="88"/>
    </row>
    <row r="4599" spans="1:1" x14ac:dyDescent="0.25">
      <c r="A4599" s="88"/>
    </row>
    <row r="4600" spans="1:1" x14ac:dyDescent="0.25">
      <c r="A4600" s="88"/>
    </row>
    <row r="4601" spans="1:1" x14ac:dyDescent="0.25">
      <c r="A4601" s="88"/>
    </row>
    <row r="4602" spans="1:1" x14ac:dyDescent="0.25">
      <c r="A4602" s="88"/>
    </row>
    <row r="4603" spans="1:1" x14ac:dyDescent="0.25">
      <c r="A4603" s="88"/>
    </row>
    <row r="4604" spans="1:1" x14ac:dyDescent="0.25">
      <c r="A4604" s="88"/>
    </row>
    <row r="4605" spans="1:1" x14ac:dyDescent="0.25">
      <c r="A4605" s="88"/>
    </row>
    <row r="4606" spans="1:1" x14ac:dyDescent="0.25">
      <c r="A4606" s="88"/>
    </row>
    <row r="4607" spans="1:1" x14ac:dyDescent="0.25">
      <c r="A4607" s="88"/>
    </row>
    <row r="4608" spans="1:1" x14ac:dyDescent="0.25">
      <c r="A4608" s="88"/>
    </row>
    <row r="4609" spans="1:1" x14ac:dyDescent="0.25">
      <c r="A4609" s="88"/>
    </row>
    <row r="4610" spans="1:1" x14ac:dyDescent="0.25">
      <c r="A4610" s="88"/>
    </row>
    <row r="4611" spans="1:1" x14ac:dyDescent="0.25">
      <c r="A4611" s="88"/>
    </row>
    <row r="4612" spans="1:1" x14ac:dyDescent="0.25">
      <c r="A4612" s="88"/>
    </row>
    <row r="4613" spans="1:1" x14ac:dyDescent="0.25">
      <c r="A4613" s="88"/>
    </row>
    <row r="4614" spans="1:1" x14ac:dyDescent="0.25">
      <c r="A4614" s="88"/>
    </row>
    <row r="4615" spans="1:1" x14ac:dyDescent="0.25">
      <c r="A4615" s="88"/>
    </row>
    <row r="4616" spans="1:1" x14ac:dyDescent="0.25">
      <c r="A4616" s="88"/>
    </row>
    <row r="4617" spans="1:1" x14ac:dyDescent="0.25">
      <c r="A4617" s="88"/>
    </row>
    <row r="4618" spans="1:1" x14ac:dyDescent="0.25">
      <c r="A4618" s="88"/>
    </row>
    <row r="4619" spans="1:1" x14ac:dyDescent="0.25">
      <c r="A4619" s="88"/>
    </row>
    <row r="4620" spans="1:1" x14ac:dyDescent="0.25">
      <c r="A4620" s="88"/>
    </row>
    <row r="4621" spans="1:1" x14ac:dyDescent="0.25">
      <c r="A4621" s="88"/>
    </row>
    <row r="4622" spans="1:1" x14ac:dyDescent="0.25">
      <c r="A4622" s="88"/>
    </row>
    <row r="4623" spans="1:1" x14ac:dyDescent="0.25">
      <c r="A4623" s="88"/>
    </row>
    <row r="4624" spans="1:1" x14ac:dyDescent="0.25">
      <c r="A4624" s="88"/>
    </row>
    <row r="4625" spans="1:1" x14ac:dyDescent="0.25">
      <c r="A4625" s="88"/>
    </row>
    <row r="4626" spans="1:1" x14ac:dyDescent="0.25">
      <c r="A4626" s="88"/>
    </row>
    <row r="4627" spans="1:1" x14ac:dyDescent="0.25">
      <c r="A4627" s="88"/>
    </row>
    <row r="4628" spans="1:1" x14ac:dyDescent="0.25">
      <c r="A4628" s="88"/>
    </row>
    <row r="4629" spans="1:1" x14ac:dyDescent="0.25">
      <c r="A4629" s="88"/>
    </row>
    <row r="4630" spans="1:1" x14ac:dyDescent="0.25">
      <c r="A4630" s="88"/>
    </row>
    <row r="4631" spans="1:1" x14ac:dyDescent="0.25">
      <c r="A4631" s="88"/>
    </row>
    <row r="4632" spans="1:1" x14ac:dyDescent="0.25">
      <c r="A4632" s="88"/>
    </row>
    <row r="4633" spans="1:1" x14ac:dyDescent="0.25">
      <c r="A4633" s="88"/>
    </row>
    <row r="4634" spans="1:1" x14ac:dyDescent="0.25">
      <c r="A4634" s="88"/>
    </row>
    <row r="4635" spans="1:1" x14ac:dyDescent="0.25">
      <c r="A4635" s="88"/>
    </row>
    <row r="4636" spans="1:1" x14ac:dyDescent="0.25">
      <c r="A4636" s="88"/>
    </row>
    <row r="4637" spans="1:1" x14ac:dyDescent="0.25">
      <c r="A4637" s="88"/>
    </row>
    <row r="4638" spans="1:1" x14ac:dyDescent="0.25">
      <c r="A4638" s="88"/>
    </row>
    <row r="4639" spans="1:1" x14ac:dyDescent="0.25">
      <c r="A4639" s="88"/>
    </row>
    <row r="4640" spans="1:1" x14ac:dyDescent="0.25">
      <c r="A4640" s="88"/>
    </row>
    <row r="4641" spans="1:1" x14ac:dyDescent="0.25">
      <c r="A4641" s="88"/>
    </row>
    <row r="4642" spans="1:1" x14ac:dyDescent="0.25">
      <c r="A4642" s="88"/>
    </row>
    <row r="4643" spans="1:1" x14ac:dyDescent="0.25">
      <c r="A4643" s="88"/>
    </row>
    <row r="4644" spans="1:1" x14ac:dyDescent="0.25">
      <c r="A4644" s="88"/>
    </row>
    <row r="4645" spans="1:1" x14ac:dyDescent="0.25">
      <c r="A4645" s="88"/>
    </row>
    <row r="4646" spans="1:1" x14ac:dyDescent="0.25">
      <c r="A4646" s="88"/>
    </row>
    <row r="4647" spans="1:1" x14ac:dyDescent="0.25">
      <c r="A4647" s="88"/>
    </row>
    <row r="4648" spans="1:1" x14ac:dyDescent="0.25">
      <c r="A4648" s="88"/>
    </row>
    <row r="4649" spans="1:1" x14ac:dyDescent="0.25">
      <c r="A4649" s="88"/>
    </row>
    <row r="4650" spans="1:1" x14ac:dyDescent="0.25">
      <c r="A4650" s="88"/>
    </row>
    <row r="4651" spans="1:1" x14ac:dyDescent="0.25">
      <c r="A4651" s="88"/>
    </row>
    <row r="4652" spans="1:1" x14ac:dyDescent="0.25">
      <c r="A4652" s="88"/>
    </row>
    <row r="4653" spans="1:1" x14ac:dyDescent="0.25">
      <c r="A4653" s="88"/>
    </row>
    <row r="4654" spans="1:1" x14ac:dyDescent="0.25">
      <c r="A4654" s="88"/>
    </row>
    <row r="4655" spans="1:1" x14ac:dyDescent="0.25">
      <c r="A4655" s="88"/>
    </row>
    <row r="4656" spans="1:1" x14ac:dyDescent="0.25">
      <c r="A4656" s="88"/>
    </row>
    <row r="4657" spans="1:1" x14ac:dyDescent="0.25">
      <c r="A4657" s="88"/>
    </row>
    <row r="4658" spans="1:1" x14ac:dyDescent="0.25">
      <c r="A4658" s="88"/>
    </row>
    <row r="4659" spans="1:1" x14ac:dyDescent="0.25">
      <c r="A4659" s="88"/>
    </row>
    <row r="4660" spans="1:1" x14ac:dyDescent="0.25">
      <c r="A4660" s="88"/>
    </row>
    <row r="4661" spans="1:1" x14ac:dyDescent="0.25">
      <c r="A4661" s="88"/>
    </row>
    <row r="4662" spans="1:1" x14ac:dyDescent="0.25">
      <c r="A4662" s="88"/>
    </row>
    <row r="4663" spans="1:1" x14ac:dyDescent="0.25">
      <c r="A4663" s="88"/>
    </row>
    <row r="4664" spans="1:1" x14ac:dyDescent="0.25">
      <c r="A4664" s="88"/>
    </row>
    <row r="4665" spans="1:1" x14ac:dyDescent="0.25">
      <c r="A4665" s="88"/>
    </row>
    <row r="4666" spans="1:1" x14ac:dyDescent="0.25">
      <c r="A4666" s="88"/>
    </row>
    <row r="4667" spans="1:1" x14ac:dyDescent="0.25">
      <c r="A4667" s="88"/>
    </row>
    <row r="4668" spans="1:1" x14ac:dyDescent="0.25">
      <c r="A4668" s="88"/>
    </row>
    <row r="4669" spans="1:1" x14ac:dyDescent="0.25">
      <c r="A4669" s="88"/>
    </row>
    <row r="4670" spans="1:1" x14ac:dyDescent="0.25">
      <c r="A4670" s="88"/>
    </row>
    <row r="4671" spans="1:1" x14ac:dyDescent="0.25">
      <c r="A4671" s="88"/>
    </row>
    <row r="4672" spans="1:1" x14ac:dyDescent="0.25">
      <c r="A4672" s="88"/>
    </row>
    <row r="4673" spans="1:1" x14ac:dyDescent="0.25">
      <c r="A4673" s="88"/>
    </row>
    <row r="4674" spans="1:1" x14ac:dyDescent="0.25">
      <c r="A4674" s="88"/>
    </row>
    <row r="4675" spans="1:1" x14ac:dyDescent="0.25">
      <c r="A4675" s="88"/>
    </row>
    <row r="4676" spans="1:1" x14ac:dyDescent="0.25">
      <c r="A4676" s="88"/>
    </row>
    <row r="4677" spans="1:1" x14ac:dyDescent="0.25">
      <c r="A4677" s="88"/>
    </row>
    <row r="4678" spans="1:1" x14ac:dyDescent="0.25">
      <c r="A4678" s="88"/>
    </row>
    <row r="4679" spans="1:1" x14ac:dyDescent="0.25">
      <c r="A4679" s="88"/>
    </row>
    <row r="4680" spans="1:1" x14ac:dyDescent="0.25">
      <c r="A4680" s="88"/>
    </row>
    <row r="4681" spans="1:1" x14ac:dyDescent="0.25">
      <c r="A4681" s="88"/>
    </row>
    <row r="4682" spans="1:1" x14ac:dyDescent="0.25">
      <c r="A4682" s="88"/>
    </row>
    <row r="4683" spans="1:1" x14ac:dyDescent="0.25">
      <c r="A4683" s="88"/>
    </row>
    <row r="4684" spans="1:1" x14ac:dyDescent="0.25">
      <c r="A4684" s="88"/>
    </row>
    <row r="4685" spans="1:1" x14ac:dyDescent="0.25">
      <c r="A4685" s="88"/>
    </row>
    <row r="4686" spans="1:1" x14ac:dyDescent="0.25">
      <c r="A4686" s="88"/>
    </row>
    <row r="4687" spans="1:1" x14ac:dyDescent="0.25">
      <c r="A4687" s="88"/>
    </row>
    <row r="4688" spans="1:1" x14ac:dyDescent="0.25">
      <c r="A4688" s="88"/>
    </row>
    <row r="4689" spans="1:1" x14ac:dyDescent="0.25">
      <c r="A4689" s="88"/>
    </row>
    <row r="4690" spans="1:1" x14ac:dyDescent="0.25">
      <c r="A4690" s="88"/>
    </row>
    <row r="4691" spans="1:1" x14ac:dyDescent="0.25">
      <c r="A4691" s="88"/>
    </row>
    <row r="4692" spans="1:1" x14ac:dyDescent="0.25">
      <c r="A4692" s="88"/>
    </row>
    <row r="4693" spans="1:1" x14ac:dyDescent="0.25">
      <c r="A4693" s="88"/>
    </row>
    <row r="4694" spans="1:1" x14ac:dyDescent="0.25">
      <c r="A4694" s="88"/>
    </row>
    <row r="4695" spans="1:1" x14ac:dyDescent="0.25">
      <c r="A4695" s="88"/>
    </row>
    <row r="4696" spans="1:1" x14ac:dyDescent="0.25">
      <c r="A4696" s="88"/>
    </row>
    <row r="4697" spans="1:1" x14ac:dyDescent="0.25">
      <c r="A4697" s="88"/>
    </row>
    <row r="4698" spans="1:1" x14ac:dyDescent="0.25">
      <c r="A4698" s="88"/>
    </row>
    <row r="4699" spans="1:1" x14ac:dyDescent="0.25">
      <c r="A4699" s="88"/>
    </row>
    <row r="4700" spans="1:1" x14ac:dyDescent="0.25">
      <c r="A4700" s="88"/>
    </row>
    <row r="4701" spans="1:1" x14ac:dyDescent="0.25">
      <c r="A4701" s="88"/>
    </row>
    <row r="4702" spans="1:1" x14ac:dyDescent="0.25">
      <c r="A4702" s="88"/>
    </row>
    <row r="4703" spans="1:1" x14ac:dyDescent="0.25">
      <c r="A4703" s="88"/>
    </row>
    <row r="4704" spans="1:1" x14ac:dyDescent="0.25">
      <c r="A4704" s="88"/>
    </row>
    <row r="4705" spans="1:1" x14ac:dyDescent="0.25">
      <c r="A4705" s="88"/>
    </row>
    <row r="4706" spans="1:1" x14ac:dyDescent="0.25">
      <c r="A4706" s="88"/>
    </row>
    <row r="4707" spans="1:1" x14ac:dyDescent="0.25">
      <c r="A4707" s="88"/>
    </row>
    <row r="4708" spans="1:1" x14ac:dyDescent="0.25">
      <c r="A4708" s="88"/>
    </row>
    <row r="4709" spans="1:1" x14ac:dyDescent="0.25">
      <c r="A4709" s="88"/>
    </row>
    <row r="4710" spans="1:1" x14ac:dyDescent="0.25">
      <c r="A4710" s="88"/>
    </row>
    <row r="4711" spans="1:1" x14ac:dyDescent="0.25">
      <c r="A4711" s="88"/>
    </row>
    <row r="4712" spans="1:1" x14ac:dyDescent="0.25">
      <c r="A4712" s="88"/>
    </row>
    <row r="4713" spans="1:1" x14ac:dyDescent="0.25">
      <c r="A4713" s="88"/>
    </row>
    <row r="4714" spans="1:1" x14ac:dyDescent="0.25">
      <c r="A4714" s="88"/>
    </row>
    <row r="4715" spans="1:1" x14ac:dyDescent="0.25">
      <c r="A4715" s="88"/>
    </row>
    <row r="4716" spans="1:1" x14ac:dyDescent="0.25">
      <c r="A4716" s="88"/>
    </row>
    <row r="4717" spans="1:1" x14ac:dyDescent="0.25">
      <c r="A4717" s="88"/>
    </row>
    <row r="4718" spans="1:1" x14ac:dyDescent="0.25">
      <c r="A4718" s="88"/>
    </row>
    <row r="4719" spans="1:1" x14ac:dyDescent="0.25">
      <c r="A4719" s="88"/>
    </row>
    <row r="4720" spans="1:1" x14ac:dyDescent="0.25">
      <c r="A4720" s="88"/>
    </row>
    <row r="4721" spans="1:1" x14ac:dyDescent="0.25">
      <c r="A4721" s="88"/>
    </row>
    <row r="4722" spans="1:1" x14ac:dyDescent="0.25">
      <c r="A4722" s="88"/>
    </row>
    <row r="4723" spans="1:1" x14ac:dyDescent="0.25">
      <c r="A4723" s="88"/>
    </row>
    <row r="4724" spans="1:1" x14ac:dyDescent="0.25">
      <c r="A4724" s="88"/>
    </row>
    <row r="4725" spans="1:1" x14ac:dyDescent="0.25">
      <c r="A4725" s="88"/>
    </row>
    <row r="4726" spans="1:1" x14ac:dyDescent="0.25">
      <c r="A4726" s="88"/>
    </row>
    <row r="4727" spans="1:1" x14ac:dyDescent="0.25">
      <c r="A4727" s="88"/>
    </row>
    <row r="4728" spans="1:1" x14ac:dyDescent="0.25">
      <c r="A4728" s="88"/>
    </row>
    <row r="4729" spans="1:1" x14ac:dyDescent="0.25">
      <c r="A4729" s="88"/>
    </row>
    <row r="4730" spans="1:1" x14ac:dyDescent="0.25">
      <c r="A4730" s="88"/>
    </row>
    <row r="4731" spans="1:1" x14ac:dyDescent="0.25">
      <c r="A4731" s="88"/>
    </row>
    <row r="4732" spans="1:1" x14ac:dyDescent="0.25">
      <c r="A4732" s="88"/>
    </row>
    <row r="4733" spans="1:1" x14ac:dyDescent="0.25">
      <c r="A4733" s="88"/>
    </row>
    <row r="4734" spans="1:1" x14ac:dyDescent="0.25">
      <c r="A4734" s="88"/>
    </row>
    <row r="4735" spans="1:1" x14ac:dyDescent="0.25">
      <c r="A4735" s="88"/>
    </row>
    <row r="4736" spans="1:1" x14ac:dyDescent="0.25">
      <c r="A4736" s="88"/>
    </row>
    <row r="4737" spans="1:1" x14ac:dyDescent="0.25">
      <c r="A4737" s="88"/>
    </row>
    <row r="4738" spans="1:1" x14ac:dyDescent="0.25">
      <c r="A4738" s="88"/>
    </row>
    <row r="4739" spans="1:1" x14ac:dyDescent="0.25">
      <c r="A4739" s="88"/>
    </row>
    <row r="4740" spans="1:1" x14ac:dyDescent="0.25">
      <c r="A4740" s="88"/>
    </row>
    <row r="4741" spans="1:1" x14ac:dyDescent="0.25">
      <c r="A4741" s="88"/>
    </row>
    <row r="4742" spans="1:1" x14ac:dyDescent="0.25">
      <c r="A4742" s="88"/>
    </row>
    <row r="4743" spans="1:1" x14ac:dyDescent="0.25">
      <c r="A4743" s="88"/>
    </row>
    <row r="4744" spans="1:1" x14ac:dyDescent="0.25">
      <c r="A4744" s="88"/>
    </row>
    <row r="4745" spans="1:1" x14ac:dyDescent="0.25">
      <c r="A4745" s="88"/>
    </row>
    <row r="4746" spans="1:1" x14ac:dyDescent="0.25">
      <c r="A4746" s="88"/>
    </row>
    <row r="4747" spans="1:1" x14ac:dyDescent="0.25">
      <c r="A4747" s="88"/>
    </row>
    <row r="4748" spans="1:1" x14ac:dyDescent="0.25">
      <c r="A4748" s="88"/>
    </row>
    <row r="4749" spans="1:1" x14ac:dyDescent="0.25">
      <c r="A4749" s="88"/>
    </row>
    <row r="4750" spans="1:1" x14ac:dyDescent="0.25">
      <c r="A4750" s="88"/>
    </row>
    <row r="4751" spans="1:1" x14ac:dyDescent="0.25">
      <c r="A4751" s="88"/>
    </row>
    <row r="4752" spans="1:1" x14ac:dyDescent="0.25">
      <c r="A4752" s="88"/>
    </row>
    <row r="4753" spans="1:1" x14ac:dyDescent="0.25">
      <c r="A4753" s="88"/>
    </row>
    <row r="4754" spans="1:1" x14ac:dyDescent="0.25">
      <c r="A4754" s="88"/>
    </row>
    <row r="4755" spans="1:1" x14ac:dyDescent="0.25">
      <c r="A4755" s="88"/>
    </row>
    <row r="4756" spans="1:1" x14ac:dyDescent="0.25">
      <c r="A4756" s="88"/>
    </row>
    <row r="4757" spans="1:1" x14ac:dyDescent="0.25">
      <c r="A4757" s="88"/>
    </row>
    <row r="4758" spans="1:1" x14ac:dyDescent="0.25">
      <c r="A4758" s="88"/>
    </row>
    <row r="4759" spans="1:1" x14ac:dyDescent="0.25">
      <c r="A4759" s="88"/>
    </row>
    <row r="4760" spans="1:1" x14ac:dyDescent="0.25">
      <c r="A4760" s="88"/>
    </row>
    <row r="4761" spans="1:1" x14ac:dyDescent="0.25">
      <c r="A4761" s="88"/>
    </row>
    <row r="4762" spans="1:1" x14ac:dyDescent="0.25">
      <c r="A4762" s="88"/>
    </row>
    <row r="4763" spans="1:1" x14ac:dyDescent="0.25">
      <c r="A4763" s="88"/>
    </row>
    <row r="4764" spans="1:1" x14ac:dyDescent="0.25">
      <c r="A4764" s="88"/>
    </row>
    <row r="4765" spans="1:1" x14ac:dyDescent="0.25">
      <c r="A4765" s="88"/>
    </row>
    <row r="4766" spans="1:1" x14ac:dyDescent="0.25">
      <c r="A4766" s="88"/>
    </row>
    <row r="4767" spans="1:1" x14ac:dyDescent="0.25">
      <c r="A4767" s="88"/>
    </row>
    <row r="4768" spans="1:1" x14ac:dyDescent="0.25">
      <c r="A4768" s="88"/>
    </row>
    <row r="4769" spans="1:1" x14ac:dyDescent="0.25">
      <c r="A4769" s="88"/>
    </row>
    <row r="4770" spans="1:1" x14ac:dyDescent="0.25">
      <c r="A4770" s="88"/>
    </row>
    <row r="4771" spans="1:1" x14ac:dyDescent="0.25">
      <c r="A4771" s="88"/>
    </row>
    <row r="4772" spans="1:1" x14ac:dyDescent="0.25">
      <c r="A4772" s="88"/>
    </row>
    <row r="4773" spans="1:1" x14ac:dyDescent="0.25">
      <c r="A4773" s="88"/>
    </row>
    <row r="4774" spans="1:1" x14ac:dyDescent="0.25">
      <c r="A4774" s="88"/>
    </row>
    <row r="4775" spans="1:1" x14ac:dyDescent="0.25">
      <c r="A4775" s="88"/>
    </row>
    <row r="4776" spans="1:1" x14ac:dyDescent="0.25">
      <c r="A4776" s="88"/>
    </row>
    <row r="4777" spans="1:1" x14ac:dyDescent="0.25">
      <c r="A4777" s="88"/>
    </row>
    <row r="4778" spans="1:1" x14ac:dyDescent="0.25">
      <c r="A4778" s="88"/>
    </row>
    <row r="4779" spans="1:1" x14ac:dyDescent="0.25">
      <c r="A4779" s="88"/>
    </row>
    <row r="4780" spans="1:1" x14ac:dyDescent="0.25">
      <c r="A4780" s="88"/>
    </row>
    <row r="4781" spans="1:1" x14ac:dyDescent="0.25">
      <c r="A4781" s="88"/>
    </row>
    <row r="4782" spans="1:1" x14ac:dyDescent="0.25">
      <c r="A4782" s="88"/>
    </row>
    <row r="4783" spans="1:1" x14ac:dyDescent="0.25">
      <c r="A4783" s="88"/>
    </row>
    <row r="4784" spans="1:1" x14ac:dyDescent="0.25">
      <c r="A4784" s="88"/>
    </row>
    <row r="4785" spans="1:1" x14ac:dyDescent="0.25">
      <c r="A4785" s="88"/>
    </row>
    <row r="4786" spans="1:1" x14ac:dyDescent="0.25">
      <c r="A4786" s="88"/>
    </row>
    <row r="4787" spans="1:1" x14ac:dyDescent="0.25">
      <c r="A4787" s="88"/>
    </row>
    <row r="4788" spans="1:1" x14ac:dyDescent="0.25">
      <c r="A4788" s="88"/>
    </row>
    <row r="4789" spans="1:1" x14ac:dyDescent="0.25">
      <c r="A4789" s="88"/>
    </row>
    <row r="4790" spans="1:1" x14ac:dyDescent="0.25">
      <c r="A4790" s="88"/>
    </row>
    <row r="4791" spans="1:1" x14ac:dyDescent="0.25">
      <c r="A4791" s="88"/>
    </row>
    <row r="4792" spans="1:1" x14ac:dyDescent="0.25">
      <c r="A4792" s="88"/>
    </row>
    <row r="4793" spans="1:1" x14ac:dyDescent="0.25">
      <c r="A4793" s="88"/>
    </row>
    <row r="4794" spans="1:1" x14ac:dyDescent="0.25">
      <c r="A4794" s="88"/>
    </row>
    <row r="4795" spans="1:1" x14ac:dyDescent="0.25">
      <c r="A4795" s="88"/>
    </row>
    <row r="4796" spans="1:1" x14ac:dyDescent="0.25">
      <c r="A4796" s="88"/>
    </row>
    <row r="4797" spans="1:1" x14ac:dyDescent="0.25">
      <c r="A4797" s="88"/>
    </row>
    <row r="4798" spans="1:1" x14ac:dyDescent="0.25">
      <c r="A4798" s="88"/>
    </row>
    <row r="4799" spans="1:1" x14ac:dyDescent="0.25">
      <c r="A4799" s="88"/>
    </row>
    <row r="4800" spans="1:1" x14ac:dyDescent="0.25">
      <c r="A4800" s="88"/>
    </row>
    <row r="4801" spans="1:1" x14ac:dyDescent="0.25">
      <c r="A4801" s="88"/>
    </row>
    <row r="4802" spans="1:1" x14ac:dyDescent="0.25">
      <c r="A4802" s="88"/>
    </row>
    <row r="4803" spans="1:1" x14ac:dyDescent="0.25">
      <c r="A4803" s="88"/>
    </row>
    <row r="4804" spans="1:1" x14ac:dyDescent="0.25">
      <c r="A4804" s="88"/>
    </row>
    <row r="4805" spans="1:1" x14ac:dyDescent="0.25">
      <c r="A4805" s="88"/>
    </row>
    <row r="4806" spans="1:1" x14ac:dyDescent="0.25">
      <c r="A4806" s="88"/>
    </row>
    <row r="4807" spans="1:1" x14ac:dyDescent="0.25">
      <c r="A4807" s="88"/>
    </row>
    <row r="4808" spans="1:1" x14ac:dyDescent="0.25">
      <c r="A4808" s="88"/>
    </row>
    <row r="4809" spans="1:1" x14ac:dyDescent="0.25">
      <c r="A4809" s="88"/>
    </row>
    <row r="4810" spans="1:1" x14ac:dyDescent="0.25">
      <c r="A4810" s="88"/>
    </row>
    <row r="4811" spans="1:1" x14ac:dyDescent="0.25">
      <c r="A4811" s="88"/>
    </row>
    <row r="4812" spans="1:1" x14ac:dyDescent="0.25">
      <c r="A4812" s="88"/>
    </row>
    <row r="4813" spans="1:1" x14ac:dyDescent="0.25">
      <c r="A4813" s="88"/>
    </row>
    <row r="4814" spans="1:1" x14ac:dyDescent="0.25">
      <c r="A4814" s="88"/>
    </row>
    <row r="4815" spans="1:1" x14ac:dyDescent="0.25">
      <c r="A4815" s="88"/>
    </row>
    <row r="4816" spans="1:1" x14ac:dyDescent="0.25">
      <c r="A4816" s="88"/>
    </row>
    <row r="4817" spans="1:1" x14ac:dyDescent="0.25">
      <c r="A4817" s="88"/>
    </row>
    <row r="4818" spans="1:1" x14ac:dyDescent="0.25">
      <c r="A4818" s="88"/>
    </row>
    <row r="4819" spans="1:1" x14ac:dyDescent="0.25">
      <c r="A4819" s="88"/>
    </row>
    <row r="4820" spans="1:1" x14ac:dyDescent="0.25">
      <c r="A4820" s="88"/>
    </row>
    <row r="4821" spans="1:1" x14ac:dyDescent="0.25">
      <c r="A4821" s="88"/>
    </row>
    <row r="4822" spans="1:1" x14ac:dyDescent="0.25">
      <c r="A4822" s="88"/>
    </row>
    <row r="4823" spans="1:1" x14ac:dyDescent="0.25">
      <c r="A4823" s="88"/>
    </row>
    <row r="4824" spans="1:1" x14ac:dyDescent="0.25">
      <c r="A4824" s="88"/>
    </row>
    <row r="4825" spans="1:1" x14ac:dyDescent="0.25">
      <c r="A4825" s="88"/>
    </row>
    <row r="4826" spans="1:1" x14ac:dyDescent="0.25">
      <c r="A4826" s="88"/>
    </row>
    <row r="4827" spans="1:1" x14ac:dyDescent="0.25">
      <c r="A4827" s="88"/>
    </row>
    <row r="4828" spans="1:1" x14ac:dyDescent="0.25">
      <c r="A4828" s="88"/>
    </row>
    <row r="4829" spans="1:1" x14ac:dyDescent="0.25">
      <c r="A4829" s="88"/>
    </row>
    <row r="4830" spans="1:1" x14ac:dyDescent="0.25">
      <c r="A4830" s="88"/>
    </row>
    <row r="4831" spans="1:1" x14ac:dyDescent="0.25">
      <c r="A4831" s="88"/>
    </row>
    <row r="4832" spans="1:1" x14ac:dyDescent="0.25">
      <c r="A4832" s="88"/>
    </row>
    <row r="4833" spans="1:1" x14ac:dyDescent="0.25">
      <c r="A4833" s="88"/>
    </row>
    <row r="4834" spans="1:1" x14ac:dyDescent="0.25">
      <c r="A4834" s="88"/>
    </row>
    <row r="4835" spans="1:1" x14ac:dyDescent="0.25">
      <c r="A4835" s="88"/>
    </row>
    <row r="4836" spans="1:1" x14ac:dyDescent="0.25">
      <c r="A4836" s="88"/>
    </row>
    <row r="4837" spans="1:1" x14ac:dyDescent="0.25">
      <c r="A4837" s="88"/>
    </row>
    <row r="4838" spans="1:1" x14ac:dyDescent="0.25">
      <c r="A4838" s="88"/>
    </row>
    <row r="4839" spans="1:1" x14ac:dyDescent="0.25">
      <c r="A4839" s="88"/>
    </row>
    <row r="4840" spans="1:1" x14ac:dyDescent="0.25">
      <c r="A4840" s="88"/>
    </row>
    <row r="4841" spans="1:1" x14ac:dyDescent="0.25">
      <c r="A4841" s="88"/>
    </row>
    <row r="4842" spans="1:1" x14ac:dyDescent="0.25">
      <c r="A4842" s="88"/>
    </row>
    <row r="4843" spans="1:1" x14ac:dyDescent="0.25">
      <c r="A4843" s="88"/>
    </row>
    <row r="4844" spans="1:1" x14ac:dyDescent="0.25">
      <c r="A4844" s="88"/>
    </row>
    <row r="4845" spans="1:1" x14ac:dyDescent="0.25">
      <c r="A4845" s="88"/>
    </row>
    <row r="4846" spans="1:1" x14ac:dyDescent="0.25">
      <c r="A4846" s="88"/>
    </row>
    <row r="4847" spans="1:1" x14ac:dyDescent="0.25">
      <c r="A4847" s="88"/>
    </row>
    <row r="4848" spans="1:1" x14ac:dyDescent="0.25">
      <c r="A4848" s="88"/>
    </row>
    <row r="4849" spans="1:1" x14ac:dyDescent="0.25">
      <c r="A4849" s="88"/>
    </row>
    <row r="4850" spans="1:1" x14ac:dyDescent="0.25">
      <c r="A4850" s="88"/>
    </row>
    <row r="4851" spans="1:1" x14ac:dyDescent="0.25">
      <c r="A4851" s="88"/>
    </row>
    <row r="4852" spans="1:1" x14ac:dyDescent="0.25">
      <c r="A4852" s="88"/>
    </row>
    <row r="4853" spans="1:1" x14ac:dyDescent="0.25">
      <c r="A4853" s="88"/>
    </row>
    <row r="4854" spans="1:1" x14ac:dyDescent="0.25">
      <c r="A4854" s="88"/>
    </row>
    <row r="4855" spans="1:1" x14ac:dyDescent="0.25">
      <c r="A4855" s="88"/>
    </row>
    <row r="4856" spans="1:1" x14ac:dyDescent="0.25">
      <c r="A4856" s="88"/>
    </row>
    <row r="4857" spans="1:1" x14ac:dyDescent="0.25">
      <c r="A4857" s="88"/>
    </row>
    <row r="4858" spans="1:1" x14ac:dyDescent="0.25">
      <c r="A4858" s="88"/>
    </row>
    <row r="4859" spans="1:1" x14ac:dyDescent="0.25">
      <c r="A4859" s="88"/>
    </row>
    <row r="4860" spans="1:1" x14ac:dyDescent="0.25">
      <c r="A4860" s="88"/>
    </row>
    <row r="4861" spans="1:1" x14ac:dyDescent="0.25">
      <c r="A4861" s="88"/>
    </row>
    <row r="4862" spans="1:1" x14ac:dyDescent="0.25">
      <c r="A4862" s="88"/>
    </row>
    <row r="4863" spans="1:1" x14ac:dyDescent="0.25">
      <c r="A4863" s="88"/>
    </row>
    <row r="4864" spans="1:1" x14ac:dyDescent="0.25">
      <c r="A4864" s="88"/>
    </row>
    <row r="4865" spans="1:1" x14ac:dyDescent="0.25">
      <c r="A4865" s="88"/>
    </row>
    <row r="4866" spans="1:1" x14ac:dyDescent="0.25">
      <c r="A4866" s="88"/>
    </row>
    <row r="4867" spans="1:1" x14ac:dyDescent="0.25">
      <c r="A4867" s="88"/>
    </row>
    <row r="4868" spans="1:1" x14ac:dyDescent="0.25">
      <c r="A4868" s="88"/>
    </row>
    <row r="4869" spans="1:1" x14ac:dyDescent="0.25">
      <c r="A4869" s="88"/>
    </row>
    <row r="4870" spans="1:1" x14ac:dyDescent="0.25">
      <c r="A4870" s="88"/>
    </row>
    <row r="4871" spans="1:1" x14ac:dyDescent="0.25">
      <c r="A4871" s="88"/>
    </row>
    <row r="4872" spans="1:1" x14ac:dyDescent="0.25">
      <c r="A4872" s="88"/>
    </row>
    <row r="4873" spans="1:1" x14ac:dyDescent="0.25">
      <c r="A4873" s="88"/>
    </row>
    <row r="4874" spans="1:1" x14ac:dyDescent="0.25">
      <c r="A4874" s="88"/>
    </row>
    <row r="4875" spans="1:1" x14ac:dyDescent="0.25">
      <c r="A4875" s="88"/>
    </row>
    <row r="4876" spans="1:1" x14ac:dyDescent="0.25">
      <c r="A4876" s="88"/>
    </row>
    <row r="4877" spans="1:1" x14ac:dyDescent="0.25">
      <c r="A4877" s="88"/>
    </row>
    <row r="4878" spans="1:1" x14ac:dyDescent="0.25">
      <c r="A4878" s="88"/>
    </row>
    <row r="4879" spans="1:1" x14ac:dyDescent="0.25">
      <c r="A4879" s="88"/>
    </row>
    <row r="4880" spans="1:1" x14ac:dyDescent="0.25">
      <c r="A4880" s="88"/>
    </row>
    <row r="4881" spans="1:1" x14ac:dyDescent="0.25">
      <c r="A4881" s="88"/>
    </row>
    <row r="4882" spans="1:1" x14ac:dyDescent="0.25">
      <c r="A4882" s="88"/>
    </row>
    <row r="4883" spans="1:1" x14ac:dyDescent="0.25">
      <c r="A4883" s="88"/>
    </row>
    <row r="4884" spans="1:1" x14ac:dyDescent="0.25">
      <c r="A4884" s="88"/>
    </row>
    <row r="4885" spans="1:1" x14ac:dyDescent="0.25">
      <c r="A4885" s="88"/>
    </row>
    <row r="4886" spans="1:1" x14ac:dyDescent="0.25">
      <c r="A4886" s="88"/>
    </row>
    <row r="4887" spans="1:1" x14ac:dyDescent="0.25">
      <c r="A4887" s="88"/>
    </row>
    <row r="4888" spans="1:1" x14ac:dyDescent="0.25">
      <c r="A4888" s="88"/>
    </row>
    <row r="4889" spans="1:1" x14ac:dyDescent="0.25">
      <c r="A4889" s="88"/>
    </row>
    <row r="4890" spans="1:1" x14ac:dyDescent="0.25">
      <c r="A4890" s="88"/>
    </row>
    <row r="4891" spans="1:1" x14ac:dyDescent="0.25">
      <c r="A4891" s="88"/>
    </row>
    <row r="4892" spans="1:1" x14ac:dyDescent="0.25">
      <c r="A4892" s="88"/>
    </row>
    <row r="4893" spans="1:1" x14ac:dyDescent="0.25">
      <c r="A4893" s="88"/>
    </row>
    <row r="4894" spans="1:1" x14ac:dyDescent="0.25">
      <c r="A4894" s="88"/>
    </row>
    <row r="4895" spans="1:1" x14ac:dyDescent="0.25">
      <c r="A4895" s="88"/>
    </row>
    <row r="4896" spans="1:1" x14ac:dyDescent="0.25">
      <c r="A4896" s="88"/>
    </row>
    <row r="4897" spans="1:1" x14ac:dyDescent="0.25">
      <c r="A4897" s="88"/>
    </row>
    <row r="4898" spans="1:1" x14ac:dyDescent="0.25">
      <c r="A4898" s="88"/>
    </row>
    <row r="4899" spans="1:1" x14ac:dyDescent="0.25">
      <c r="A4899" s="88"/>
    </row>
    <row r="4900" spans="1:1" x14ac:dyDescent="0.25">
      <c r="A4900" s="88"/>
    </row>
    <row r="4901" spans="1:1" x14ac:dyDescent="0.25">
      <c r="A4901" s="88"/>
    </row>
    <row r="4902" spans="1:1" x14ac:dyDescent="0.25">
      <c r="A4902" s="88"/>
    </row>
    <row r="4903" spans="1:1" x14ac:dyDescent="0.25">
      <c r="A4903" s="88"/>
    </row>
    <row r="4904" spans="1:1" x14ac:dyDescent="0.25">
      <c r="A4904" s="88"/>
    </row>
    <row r="4905" spans="1:1" x14ac:dyDescent="0.25">
      <c r="A4905" s="88"/>
    </row>
    <row r="4906" spans="1:1" x14ac:dyDescent="0.25">
      <c r="A4906" s="88"/>
    </row>
    <row r="4907" spans="1:1" x14ac:dyDescent="0.25">
      <c r="A4907" s="88"/>
    </row>
    <row r="4908" spans="1:1" x14ac:dyDescent="0.25">
      <c r="A4908" s="88"/>
    </row>
    <row r="4909" spans="1:1" x14ac:dyDescent="0.25">
      <c r="A4909" s="88"/>
    </row>
    <row r="4910" spans="1:1" x14ac:dyDescent="0.25">
      <c r="A4910" s="88"/>
    </row>
    <row r="4911" spans="1:1" x14ac:dyDescent="0.25">
      <c r="A4911" s="88"/>
    </row>
    <row r="4912" spans="1:1" x14ac:dyDescent="0.25">
      <c r="A4912" s="88"/>
    </row>
    <row r="4913" spans="1:1" x14ac:dyDescent="0.25">
      <c r="A4913" s="88"/>
    </row>
    <row r="4914" spans="1:1" x14ac:dyDescent="0.25">
      <c r="A4914" s="88"/>
    </row>
    <row r="4915" spans="1:1" x14ac:dyDescent="0.25">
      <c r="A4915" s="88"/>
    </row>
    <row r="4916" spans="1:1" x14ac:dyDescent="0.25">
      <c r="A4916" s="88"/>
    </row>
    <row r="4917" spans="1:1" x14ac:dyDescent="0.25">
      <c r="A4917" s="88"/>
    </row>
    <row r="4918" spans="1:1" x14ac:dyDescent="0.25">
      <c r="A4918" s="88"/>
    </row>
    <row r="4919" spans="1:1" x14ac:dyDescent="0.25">
      <c r="A4919" s="88"/>
    </row>
    <row r="4920" spans="1:1" x14ac:dyDescent="0.25">
      <c r="A4920" s="88"/>
    </row>
    <row r="4921" spans="1:1" x14ac:dyDescent="0.25">
      <c r="A4921" s="88"/>
    </row>
    <row r="4922" spans="1:1" x14ac:dyDescent="0.25">
      <c r="A4922" s="88"/>
    </row>
    <row r="4923" spans="1:1" x14ac:dyDescent="0.25">
      <c r="A4923" s="88"/>
    </row>
    <row r="4924" spans="1:1" x14ac:dyDescent="0.25">
      <c r="A4924" s="88"/>
    </row>
    <row r="4925" spans="1:1" x14ac:dyDescent="0.25">
      <c r="A4925" s="88"/>
    </row>
    <row r="4926" spans="1:1" x14ac:dyDescent="0.25">
      <c r="A4926" s="88"/>
    </row>
    <row r="4927" spans="1:1" x14ac:dyDescent="0.25">
      <c r="A4927" s="88"/>
    </row>
    <row r="4928" spans="1:1" x14ac:dyDescent="0.25">
      <c r="A4928" s="88"/>
    </row>
    <row r="4929" spans="1:1" x14ac:dyDescent="0.25">
      <c r="A4929" s="88"/>
    </row>
    <row r="4930" spans="1:1" x14ac:dyDescent="0.25">
      <c r="A4930" s="88"/>
    </row>
    <row r="4931" spans="1:1" x14ac:dyDescent="0.25">
      <c r="A4931" s="88"/>
    </row>
    <row r="4932" spans="1:1" x14ac:dyDescent="0.25">
      <c r="A4932" s="88"/>
    </row>
    <row r="4933" spans="1:1" x14ac:dyDescent="0.25">
      <c r="A4933" s="88"/>
    </row>
    <row r="4934" spans="1:1" x14ac:dyDescent="0.25">
      <c r="A4934" s="88"/>
    </row>
    <row r="4935" spans="1:1" x14ac:dyDescent="0.25">
      <c r="A4935" s="88"/>
    </row>
    <row r="4936" spans="1:1" x14ac:dyDescent="0.25">
      <c r="A4936" s="88"/>
    </row>
    <row r="4937" spans="1:1" x14ac:dyDescent="0.25">
      <c r="A4937" s="88"/>
    </row>
    <row r="4938" spans="1:1" x14ac:dyDescent="0.25">
      <c r="A4938" s="88"/>
    </row>
    <row r="4939" spans="1:1" x14ac:dyDescent="0.25">
      <c r="A4939" s="88"/>
    </row>
    <row r="4940" spans="1:1" x14ac:dyDescent="0.25">
      <c r="A4940" s="88"/>
    </row>
    <row r="4941" spans="1:1" x14ac:dyDescent="0.25">
      <c r="A4941" s="88"/>
    </row>
    <row r="4942" spans="1:1" x14ac:dyDescent="0.25">
      <c r="A4942" s="88"/>
    </row>
    <row r="4943" spans="1:1" x14ac:dyDescent="0.25">
      <c r="A4943" s="88"/>
    </row>
    <row r="4944" spans="1:1" x14ac:dyDescent="0.25">
      <c r="A4944" s="88"/>
    </row>
    <row r="4945" spans="1:1" x14ac:dyDescent="0.25">
      <c r="A4945" s="88"/>
    </row>
    <row r="4946" spans="1:1" x14ac:dyDescent="0.25">
      <c r="A4946" s="88"/>
    </row>
    <row r="4947" spans="1:1" x14ac:dyDescent="0.25">
      <c r="A4947" s="88"/>
    </row>
    <row r="4948" spans="1:1" x14ac:dyDescent="0.25">
      <c r="A4948" s="88"/>
    </row>
    <row r="4949" spans="1:1" x14ac:dyDescent="0.25">
      <c r="A4949" s="88"/>
    </row>
    <row r="4950" spans="1:1" x14ac:dyDescent="0.25">
      <c r="A4950" s="88"/>
    </row>
    <row r="4951" spans="1:1" x14ac:dyDescent="0.25">
      <c r="A4951" s="88"/>
    </row>
    <row r="4952" spans="1:1" x14ac:dyDescent="0.25">
      <c r="A4952" s="88"/>
    </row>
    <row r="4953" spans="1:1" x14ac:dyDescent="0.25">
      <c r="A4953" s="88"/>
    </row>
    <row r="4954" spans="1:1" x14ac:dyDescent="0.25">
      <c r="A4954" s="88"/>
    </row>
    <row r="4955" spans="1:1" x14ac:dyDescent="0.25">
      <c r="A4955" s="88"/>
    </row>
    <row r="4956" spans="1:1" x14ac:dyDescent="0.25">
      <c r="A4956" s="88"/>
    </row>
    <row r="4957" spans="1:1" x14ac:dyDescent="0.25">
      <c r="A4957" s="88"/>
    </row>
    <row r="4958" spans="1:1" x14ac:dyDescent="0.25">
      <c r="A4958" s="88"/>
    </row>
    <row r="4959" spans="1:1" x14ac:dyDescent="0.25">
      <c r="A4959" s="88"/>
    </row>
    <row r="4960" spans="1:1" x14ac:dyDescent="0.25">
      <c r="A4960" s="88"/>
    </row>
    <row r="4961" spans="1:1" x14ac:dyDescent="0.25">
      <c r="A4961" s="88"/>
    </row>
    <row r="4962" spans="1:1" x14ac:dyDescent="0.25">
      <c r="A4962" s="88"/>
    </row>
    <row r="4963" spans="1:1" x14ac:dyDescent="0.25">
      <c r="A4963" s="88"/>
    </row>
    <row r="4964" spans="1:1" x14ac:dyDescent="0.25">
      <c r="A4964" s="88"/>
    </row>
    <row r="4965" spans="1:1" x14ac:dyDescent="0.25">
      <c r="A4965" s="88"/>
    </row>
    <row r="4966" spans="1:1" x14ac:dyDescent="0.25">
      <c r="A4966" s="88"/>
    </row>
    <row r="4967" spans="1:1" x14ac:dyDescent="0.25">
      <c r="A4967" s="88"/>
    </row>
    <row r="4968" spans="1:1" x14ac:dyDescent="0.25">
      <c r="A4968" s="88"/>
    </row>
    <row r="4969" spans="1:1" x14ac:dyDescent="0.25">
      <c r="A4969" s="88"/>
    </row>
    <row r="4970" spans="1:1" x14ac:dyDescent="0.25">
      <c r="A4970" s="88"/>
    </row>
    <row r="4971" spans="1:1" x14ac:dyDescent="0.25">
      <c r="A4971" s="88"/>
    </row>
    <row r="4972" spans="1:1" x14ac:dyDescent="0.25">
      <c r="A4972" s="88"/>
    </row>
    <row r="4973" spans="1:1" x14ac:dyDescent="0.25">
      <c r="A4973" s="88"/>
    </row>
    <row r="4974" spans="1:1" x14ac:dyDescent="0.25">
      <c r="A4974" s="88"/>
    </row>
    <row r="4975" spans="1:1" x14ac:dyDescent="0.25">
      <c r="A4975" s="88"/>
    </row>
    <row r="4976" spans="1:1" x14ac:dyDescent="0.25">
      <c r="A4976" s="88"/>
    </row>
    <row r="4977" spans="1:1" x14ac:dyDescent="0.25">
      <c r="A4977" s="88"/>
    </row>
    <row r="4978" spans="1:1" x14ac:dyDescent="0.25">
      <c r="A4978" s="88"/>
    </row>
    <row r="4979" spans="1:1" x14ac:dyDescent="0.25">
      <c r="A4979" s="88"/>
    </row>
    <row r="4980" spans="1:1" x14ac:dyDescent="0.25">
      <c r="A4980" s="88"/>
    </row>
    <row r="4981" spans="1:1" x14ac:dyDescent="0.25">
      <c r="A4981" s="88"/>
    </row>
    <row r="4982" spans="1:1" x14ac:dyDescent="0.25">
      <c r="A4982" s="88"/>
    </row>
    <row r="4983" spans="1:1" x14ac:dyDescent="0.25">
      <c r="A4983" s="88"/>
    </row>
    <row r="4984" spans="1:1" x14ac:dyDescent="0.25">
      <c r="A4984" s="88"/>
    </row>
    <row r="4985" spans="1:1" x14ac:dyDescent="0.25">
      <c r="A4985" s="88"/>
    </row>
    <row r="4986" spans="1:1" x14ac:dyDescent="0.25">
      <c r="A4986" s="88"/>
    </row>
    <row r="4987" spans="1:1" x14ac:dyDescent="0.25">
      <c r="A4987" s="88"/>
    </row>
    <row r="4988" spans="1:1" x14ac:dyDescent="0.25">
      <c r="A4988" s="88"/>
    </row>
    <row r="4989" spans="1:1" x14ac:dyDescent="0.25">
      <c r="A4989" s="88"/>
    </row>
    <row r="4990" spans="1:1" x14ac:dyDescent="0.25">
      <c r="A4990" s="88"/>
    </row>
    <row r="4991" spans="1:1" x14ac:dyDescent="0.25">
      <c r="A4991" s="88"/>
    </row>
    <row r="4992" spans="1:1" x14ac:dyDescent="0.25">
      <c r="A4992" s="88"/>
    </row>
    <row r="4993" spans="1:1" x14ac:dyDescent="0.25">
      <c r="A4993" s="88"/>
    </row>
    <row r="4994" spans="1:1" x14ac:dyDescent="0.25">
      <c r="A4994" s="88"/>
    </row>
    <row r="4995" spans="1:1" x14ac:dyDescent="0.25">
      <c r="A4995" s="88"/>
    </row>
    <row r="4996" spans="1:1" x14ac:dyDescent="0.25">
      <c r="A4996" s="88"/>
    </row>
    <row r="4997" spans="1:1" x14ac:dyDescent="0.25">
      <c r="A4997" s="88"/>
    </row>
    <row r="4998" spans="1:1" x14ac:dyDescent="0.25">
      <c r="A4998" s="88"/>
    </row>
    <row r="4999" spans="1:1" x14ac:dyDescent="0.25">
      <c r="A4999" s="88"/>
    </row>
    <row r="5000" spans="1:1" x14ac:dyDescent="0.25">
      <c r="A5000" s="88"/>
    </row>
    <row r="5001" spans="1:1" x14ac:dyDescent="0.25">
      <c r="A5001" s="88"/>
    </row>
    <row r="5002" spans="1:1" x14ac:dyDescent="0.25">
      <c r="A5002" s="88"/>
    </row>
    <row r="5003" spans="1:1" x14ac:dyDescent="0.25">
      <c r="A5003" s="88"/>
    </row>
    <row r="5004" spans="1:1" x14ac:dyDescent="0.25">
      <c r="A5004" s="88"/>
    </row>
    <row r="5005" spans="1:1" x14ac:dyDescent="0.25">
      <c r="A5005" s="88"/>
    </row>
    <row r="5006" spans="1:1" x14ac:dyDescent="0.25">
      <c r="A5006" s="88"/>
    </row>
    <row r="5007" spans="1:1" x14ac:dyDescent="0.25">
      <c r="A5007" s="88"/>
    </row>
    <row r="5008" spans="1:1" x14ac:dyDescent="0.25">
      <c r="A5008" s="88"/>
    </row>
    <row r="5009" spans="1:1" x14ac:dyDescent="0.25">
      <c r="A5009" s="88"/>
    </row>
    <row r="5010" spans="1:1" x14ac:dyDescent="0.25">
      <c r="A5010" s="88"/>
    </row>
    <row r="5011" spans="1:1" x14ac:dyDescent="0.25">
      <c r="A5011" s="88"/>
    </row>
    <row r="5012" spans="1:1" x14ac:dyDescent="0.25">
      <c r="A5012" s="88"/>
    </row>
    <row r="5013" spans="1:1" x14ac:dyDescent="0.25">
      <c r="A5013" s="88"/>
    </row>
    <row r="5014" spans="1:1" x14ac:dyDescent="0.25">
      <c r="A5014" s="88"/>
    </row>
    <row r="5015" spans="1:1" x14ac:dyDescent="0.25">
      <c r="A5015" s="88"/>
    </row>
    <row r="5016" spans="1:1" x14ac:dyDescent="0.25">
      <c r="A5016" s="88"/>
    </row>
    <row r="5017" spans="1:1" x14ac:dyDescent="0.25">
      <c r="A5017" s="88"/>
    </row>
    <row r="5018" spans="1:1" x14ac:dyDescent="0.25">
      <c r="A5018" s="88"/>
    </row>
    <row r="5019" spans="1:1" x14ac:dyDescent="0.25">
      <c r="A5019" s="88"/>
    </row>
    <row r="5020" spans="1:1" x14ac:dyDescent="0.25">
      <c r="A5020" s="88"/>
    </row>
    <row r="5021" spans="1:1" x14ac:dyDescent="0.25">
      <c r="A5021" s="88"/>
    </row>
    <row r="5022" spans="1:1" x14ac:dyDescent="0.25">
      <c r="A5022" s="88"/>
    </row>
    <row r="5023" spans="1:1" x14ac:dyDescent="0.25">
      <c r="A5023" s="88"/>
    </row>
    <row r="5024" spans="1:1" x14ac:dyDescent="0.25">
      <c r="A5024" s="88"/>
    </row>
    <row r="5025" spans="1:1" x14ac:dyDescent="0.25">
      <c r="A5025" s="88"/>
    </row>
    <row r="5026" spans="1:1" x14ac:dyDescent="0.25">
      <c r="A5026" s="88"/>
    </row>
    <row r="5027" spans="1:1" x14ac:dyDescent="0.25">
      <c r="A5027" s="88"/>
    </row>
    <row r="5028" spans="1:1" x14ac:dyDescent="0.25">
      <c r="A5028" s="88"/>
    </row>
    <row r="5029" spans="1:1" x14ac:dyDescent="0.25">
      <c r="A5029" s="88"/>
    </row>
    <row r="5030" spans="1:1" x14ac:dyDescent="0.25">
      <c r="A5030" s="88"/>
    </row>
    <row r="5031" spans="1:1" x14ac:dyDescent="0.25">
      <c r="A5031" s="88"/>
    </row>
    <row r="5032" spans="1:1" x14ac:dyDescent="0.25">
      <c r="A5032" s="88"/>
    </row>
    <row r="5033" spans="1:1" x14ac:dyDescent="0.25">
      <c r="A5033" s="88"/>
    </row>
    <row r="5034" spans="1:1" x14ac:dyDescent="0.25">
      <c r="A5034" s="88"/>
    </row>
    <row r="5035" spans="1:1" x14ac:dyDescent="0.25">
      <c r="A5035" s="88"/>
    </row>
    <row r="5036" spans="1:1" x14ac:dyDescent="0.25">
      <c r="A5036" s="88"/>
    </row>
    <row r="5037" spans="1:1" x14ac:dyDescent="0.25">
      <c r="A5037" s="88"/>
    </row>
    <row r="5038" spans="1:1" x14ac:dyDescent="0.25">
      <c r="A5038" s="88"/>
    </row>
    <row r="5039" spans="1:1" x14ac:dyDescent="0.25">
      <c r="A5039" s="88"/>
    </row>
    <row r="5040" spans="1:1" x14ac:dyDescent="0.25">
      <c r="A5040" s="88"/>
    </row>
    <row r="5041" spans="1:1" x14ac:dyDescent="0.25">
      <c r="A5041" s="88"/>
    </row>
    <row r="5042" spans="1:1" x14ac:dyDescent="0.25">
      <c r="A5042" s="88"/>
    </row>
    <row r="5043" spans="1:1" x14ac:dyDescent="0.25">
      <c r="A5043" s="88"/>
    </row>
    <row r="5044" spans="1:1" x14ac:dyDescent="0.25">
      <c r="A5044" s="88"/>
    </row>
    <row r="5045" spans="1:1" x14ac:dyDescent="0.25">
      <c r="A5045" s="88"/>
    </row>
    <row r="5046" spans="1:1" x14ac:dyDescent="0.25">
      <c r="A5046" s="88"/>
    </row>
    <row r="5047" spans="1:1" x14ac:dyDescent="0.25">
      <c r="A5047" s="88"/>
    </row>
    <row r="5048" spans="1:1" x14ac:dyDescent="0.25">
      <c r="A5048" s="88"/>
    </row>
    <row r="5049" spans="1:1" x14ac:dyDescent="0.25">
      <c r="A5049" s="88"/>
    </row>
    <row r="5050" spans="1:1" x14ac:dyDescent="0.25">
      <c r="A5050" s="88"/>
    </row>
    <row r="5051" spans="1:1" x14ac:dyDescent="0.25">
      <c r="A5051" s="88"/>
    </row>
    <row r="5052" spans="1:1" x14ac:dyDescent="0.25">
      <c r="A5052" s="88"/>
    </row>
    <row r="5053" spans="1:1" x14ac:dyDescent="0.25">
      <c r="A5053" s="88"/>
    </row>
    <row r="5054" spans="1:1" x14ac:dyDescent="0.25">
      <c r="A5054" s="88"/>
    </row>
    <row r="5055" spans="1:1" x14ac:dyDescent="0.25">
      <c r="A5055" s="88"/>
    </row>
    <row r="5056" spans="1:1" x14ac:dyDescent="0.25">
      <c r="A5056" s="88"/>
    </row>
    <row r="5057" spans="1:1" x14ac:dyDescent="0.25">
      <c r="A5057" s="88"/>
    </row>
    <row r="5058" spans="1:1" x14ac:dyDescent="0.25">
      <c r="A5058" s="88"/>
    </row>
    <row r="5059" spans="1:1" x14ac:dyDescent="0.25">
      <c r="A5059" s="88"/>
    </row>
    <row r="5060" spans="1:1" x14ac:dyDescent="0.25">
      <c r="A5060" s="88"/>
    </row>
    <row r="5061" spans="1:1" x14ac:dyDescent="0.25">
      <c r="A5061" s="88"/>
    </row>
    <row r="5062" spans="1:1" x14ac:dyDescent="0.25">
      <c r="A5062" s="88"/>
    </row>
    <row r="5063" spans="1:1" x14ac:dyDescent="0.25">
      <c r="A5063" s="88"/>
    </row>
    <row r="5064" spans="1:1" x14ac:dyDescent="0.25">
      <c r="A5064" s="88"/>
    </row>
    <row r="5065" spans="1:1" x14ac:dyDescent="0.25">
      <c r="A5065" s="88"/>
    </row>
    <row r="5066" spans="1:1" x14ac:dyDescent="0.25">
      <c r="A5066" s="88"/>
    </row>
    <row r="5067" spans="1:1" x14ac:dyDescent="0.25">
      <c r="A5067" s="88"/>
    </row>
    <row r="5068" spans="1:1" x14ac:dyDescent="0.25">
      <c r="A5068" s="88"/>
    </row>
    <row r="5069" spans="1:1" x14ac:dyDescent="0.25">
      <c r="A5069" s="88"/>
    </row>
    <row r="5070" spans="1:1" x14ac:dyDescent="0.25">
      <c r="A5070" s="88"/>
    </row>
    <row r="5071" spans="1:1" x14ac:dyDescent="0.25">
      <c r="A5071" s="88"/>
    </row>
    <row r="5072" spans="1:1" x14ac:dyDescent="0.25">
      <c r="A5072" s="88"/>
    </row>
    <row r="5073" spans="1:1" x14ac:dyDescent="0.25">
      <c r="A5073" s="88"/>
    </row>
    <row r="5074" spans="1:1" x14ac:dyDescent="0.25">
      <c r="A5074" s="88"/>
    </row>
    <row r="5075" spans="1:1" x14ac:dyDescent="0.25">
      <c r="A5075" s="88"/>
    </row>
    <row r="5076" spans="1:1" x14ac:dyDescent="0.25">
      <c r="A5076" s="88"/>
    </row>
    <row r="5077" spans="1:1" x14ac:dyDescent="0.25">
      <c r="A5077" s="88"/>
    </row>
    <row r="5078" spans="1:1" x14ac:dyDescent="0.25">
      <c r="A5078" s="88"/>
    </row>
    <row r="5079" spans="1:1" x14ac:dyDescent="0.25">
      <c r="A5079" s="88"/>
    </row>
    <row r="5080" spans="1:1" x14ac:dyDescent="0.25">
      <c r="A5080" s="88"/>
    </row>
    <row r="5081" spans="1:1" x14ac:dyDescent="0.25">
      <c r="A5081" s="88"/>
    </row>
    <row r="5082" spans="1:1" x14ac:dyDescent="0.25">
      <c r="A5082" s="88"/>
    </row>
    <row r="5083" spans="1:1" x14ac:dyDescent="0.25">
      <c r="A5083" s="88"/>
    </row>
    <row r="5084" spans="1:1" x14ac:dyDescent="0.25">
      <c r="A5084" s="88"/>
    </row>
    <row r="5085" spans="1:1" x14ac:dyDescent="0.25">
      <c r="A5085" s="88"/>
    </row>
    <row r="5086" spans="1:1" x14ac:dyDescent="0.25">
      <c r="A5086" s="88"/>
    </row>
    <row r="5087" spans="1:1" x14ac:dyDescent="0.25">
      <c r="A5087" s="88"/>
    </row>
    <row r="5088" spans="1:1" x14ac:dyDescent="0.25">
      <c r="A5088" s="88"/>
    </row>
    <row r="5089" spans="1:1" x14ac:dyDescent="0.25">
      <c r="A5089" s="88"/>
    </row>
    <row r="5090" spans="1:1" x14ac:dyDescent="0.25">
      <c r="A5090" s="88"/>
    </row>
    <row r="5091" spans="1:1" x14ac:dyDescent="0.25">
      <c r="A5091" s="88"/>
    </row>
    <row r="5092" spans="1:1" x14ac:dyDescent="0.25">
      <c r="A5092" s="88"/>
    </row>
    <row r="5093" spans="1:1" x14ac:dyDescent="0.25">
      <c r="A5093" s="88"/>
    </row>
    <row r="5094" spans="1:1" x14ac:dyDescent="0.25">
      <c r="A5094" s="88"/>
    </row>
    <row r="5095" spans="1:1" x14ac:dyDescent="0.25">
      <c r="A5095" s="88"/>
    </row>
    <row r="5096" spans="1:1" x14ac:dyDescent="0.25">
      <c r="A5096" s="88"/>
    </row>
    <row r="5097" spans="1:1" x14ac:dyDescent="0.25">
      <c r="A5097" s="88"/>
    </row>
    <row r="5098" spans="1:1" x14ac:dyDescent="0.25">
      <c r="A5098" s="88"/>
    </row>
    <row r="5099" spans="1:1" x14ac:dyDescent="0.25">
      <c r="A5099" s="88"/>
    </row>
    <row r="5100" spans="1:1" x14ac:dyDescent="0.25">
      <c r="A5100" s="88"/>
    </row>
    <row r="5101" spans="1:1" x14ac:dyDescent="0.25">
      <c r="A5101" s="88"/>
    </row>
    <row r="5102" spans="1:1" x14ac:dyDescent="0.25">
      <c r="A5102" s="88"/>
    </row>
    <row r="5103" spans="1:1" x14ac:dyDescent="0.25">
      <c r="A5103" s="88"/>
    </row>
    <row r="5104" spans="1:1" x14ac:dyDescent="0.25">
      <c r="A5104" s="88"/>
    </row>
    <row r="5105" spans="1:1" x14ac:dyDescent="0.25">
      <c r="A5105" s="88"/>
    </row>
    <row r="5106" spans="1:1" x14ac:dyDescent="0.25">
      <c r="A5106" s="88"/>
    </row>
    <row r="5107" spans="1:1" x14ac:dyDescent="0.25">
      <c r="A5107" s="88"/>
    </row>
    <row r="5108" spans="1:1" x14ac:dyDescent="0.25">
      <c r="A5108" s="88"/>
    </row>
    <row r="5109" spans="1:1" x14ac:dyDescent="0.25">
      <c r="A5109" s="88"/>
    </row>
    <row r="5110" spans="1:1" x14ac:dyDescent="0.25">
      <c r="A5110" s="88"/>
    </row>
    <row r="5111" spans="1:1" x14ac:dyDescent="0.25">
      <c r="A5111" s="88"/>
    </row>
    <row r="5112" spans="1:1" x14ac:dyDescent="0.25">
      <c r="A5112" s="88"/>
    </row>
    <row r="5113" spans="1:1" x14ac:dyDescent="0.25">
      <c r="A5113" s="88"/>
    </row>
    <row r="5114" spans="1:1" x14ac:dyDescent="0.25">
      <c r="A5114" s="88"/>
    </row>
    <row r="5115" spans="1:1" x14ac:dyDescent="0.25">
      <c r="A5115" s="88"/>
    </row>
    <row r="5116" spans="1:1" x14ac:dyDescent="0.25">
      <c r="A5116" s="88"/>
    </row>
    <row r="5117" spans="1:1" x14ac:dyDescent="0.25">
      <c r="A5117" s="88"/>
    </row>
    <row r="5118" spans="1:1" x14ac:dyDescent="0.25">
      <c r="A5118" s="88"/>
    </row>
    <row r="5119" spans="1:1" x14ac:dyDescent="0.25">
      <c r="A5119" s="88"/>
    </row>
    <row r="5120" spans="1:1" x14ac:dyDescent="0.25">
      <c r="A5120" s="88"/>
    </row>
    <row r="5121" spans="1:1" x14ac:dyDescent="0.25">
      <c r="A5121" s="88"/>
    </row>
    <row r="5122" spans="1:1" x14ac:dyDescent="0.25">
      <c r="A5122" s="88"/>
    </row>
    <row r="5123" spans="1:1" x14ac:dyDescent="0.25">
      <c r="A5123" s="88"/>
    </row>
    <row r="5124" spans="1:1" x14ac:dyDescent="0.25">
      <c r="A5124" s="88"/>
    </row>
    <row r="5125" spans="1:1" x14ac:dyDescent="0.25">
      <c r="A5125" s="88"/>
    </row>
    <row r="5126" spans="1:1" x14ac:dyDescent="0.25">
      <c r="A5126" s="88"/>
    </row>
    <row r="5127" spans="1:1" x14ac:dyDescent="0.25">
      <c r="A5127" s="88"/>
    </row>
    <row r="5128" spans="1:1" x14ac:dyDescent="0.25">
      <c r="A5128" s="88"/>
    </row>
    <row r="5129" spans="1:1" x14ac:dyDescent="0.25">
      <c r="A5129" s="88"/>
    </row>
    <row r="5130" spans="1:1" x14ac:dyDescent="0.25">
      <c r="A5130" s="88"/>
    </row>
    <row r="5131" spans="1:1" x14ac:dyDescent="0.25">
      <c r="A5131" s="88"/>
    </row>
    <row r="5132" spans="1:1" x14ac:dyDescent="0.25">
      <c r="A5132" s="88"/>
    </row>
    <row r="5133" spans="1:1" x14ac:dyDescent="0.25">
      <c r="A5133" s="88"/>
    </row>
    <row r="5134" spans="1:1" x14ac:dyDescent="0.25">
      <c r="A5134" s="88"/>
    </row>
    <row r="5135" spans="1:1" x14ac:dyDescent="0.25">
      <c r="A5135" s="88"/>
    </row>
    <row r="5136" spans="1:1" x14ac:dyDescent="0.25">
      <c r="A5136" s="88"/>
    </row>
    <row r="5137" spans="1:1" x14ac:dyDescent="0.25">
      <c r="A5137" s="88"/>
    </row>
    <row r="5138" spans="1:1" x14ac:dyDescent="0.25">
      <c r="A5138" s="88"/>
    </row>
    <row r="5139" spans="1:1" x14ac:dyDescent="0.25">
      <c r="A5139" s="88"/>
    </row>
    <row r="5140" spans="1:1" x14ac:dyDescent="0.25">
      <c r="A5140" s="88"/>
    </row>
    <row r="5141" spans="1:1" x14ac:dyDescent="0.25">
      <c r="A5141" s="88"/>
    </row>
    <row r="5142" spans="1:1" x14ac:dyDescent="0.25">
      <c r="A5142" s="88"/>
    </row>
    <row r="5143" spans="1:1" x14ac:dyDescent="0.25">
      <c r="A5143" s="88"/>
    </row>
    <row r="5144" spans="1:1" x14ac:dyDescent="0.25">
      <c r="A5144" s="88"/>
    </row>
    <row r="5145" spans="1:1" x14ac:dyDescent="0.25">
      <c r="A5145" s="88"/>
    </row>
    <row r="5146" spans="1:1" x14ac:dyDescent="0.25">
      <c r="A5146" s="88"/>
    </row>
    <row r="5147" spans="1:1" x14ac:dyDescent="0.25">
      <c r="A5147" s="88"/>
    </row>
    <row r="5148" spans="1:1" x14ac:dyDescent="0.25">
      <c r="A5148" s="88"/>
    </row>
    <row r="5149" spans="1:1" x14ac:dyDescent="0.25">
      <c r="A5149" s="88"/>
    </row>
    <row r="5150" spans="1:1" x14ac:dyDescent="0.25">
      <c r="A5150" s="88"/>
    </row>
    <row r="5151" spans="1:1" x14ac:dyDescent="0.25">
      <c r="A5151" s="88"/>
    </row>
    <row r="5152" spans="1:1" x14ac:dyDescent="0.25">
      <c r="A5152" s="88"/>
    </row>
    <row r="5153" spans="1:1" x14ac:dyDescent="0.25">
      <c r="A5153" s="88"/>
    </row>
    <row r="5154" spans="1:1" x14ac:dyDescent="0.25">
      <c r="A5154" s="88"/>
    </row>
    <row r="5155" spans="1:1" x14ac:dyDescent="0.25">
      <c r="A5155" s="88"/>
    </row>
    <row r="5156" spans="1:1" x14ac:dyDescent="0.25">
      <c r="A5156" s="88"/>
    </row>
    <row r="5157" spans="1:1" x14ac:dyDescent="0.25">
      <c r="A5157" s="88"/>
    </row>
    <row r="5158" spans="1:1" x14ac:dyDescent="0.25">
      <c r="A5158" s="88"/>
    </row>
    <row r="5159" spans="1:1" x14ac:dyDescent="0.25">
      <c r="A5159" s="88"/>
    </row>
    <row r="5160" spans="1:1" x14ac:dyDescent="0.25">
      <c r="A5160" s="88"/>
    </row>
    <row r="5161" spans="1:1" x14ac:dyDescent="0.25">
      <c r="A5161" s="88"/>
    </row>
    <row r="5162" spans="1:1" x14ac:dyDescent="0.25">
      <c r="A5162" s="88"/>
    </row>
    <row r="5163" spans="1:1" x14ac:dyDescent="0.25">
      <c r="A5163" s="88"/>
    </row>
    <row r="5164" spans="1:1" x14ac:dyDescent="0.25">
      <c r="A5164" s="88"/>
    </row>
    <row r="5165" spans="1:1" x14ac:dyDescent="0.25">
      <c r="A5165" s="88"/>
    </row>
    <row r="5166" spans="1:1" x14ac:dyDescent="0.25">
      <c r="A5166" s="88"/>
    </row>
    <row r="5167" spans="1:1" x14ac:dyDescent="0.25">
      <c r="A5167" s="88"/>
    </row>
    <row r="5168" spans="1:1" x14ac:dyDescent="0.25">
      <c r="A5168" s="88"/>
    </row>
    <row r="5169" spans="1:1" x14ac:dyDescent="0.25">
      <c r="A5169" s="88"/>
    </row>
    <row r="5170" spans="1:1" x14ac:dyDescent="0.25">
      <c r="A5170" s="88"/>
    </row>
    <row r="5171" spans="1:1" x14ac:dyDescent="0.25">
      <c r="A5171" s="88"/>
    </row>
    <row r="5172" spans="1:1" x14ac:dyDescent="0.25">
      <c r="A5172" s="88"/>
    </row>
    <row r="5173" spans="1:1" x14ac:dyDescent="0.25">
      <c r="A5173" s="88"/>
    </row>
    <row r="5174" spans="1:1" x14ac:dyDescent="0.25">
      <c r="A5174" s="88"/>
    </row>
    <row r="5175" spans="1:1" x14ac:dyDescent="0.25">
      <c r="A5175" s="88"/>
    </row>
    <row r="5176" spans="1:1" x14ac:dyDescent="0.25">
      <c r="A5176" s="88"/>
    </row>
    <row r="5177" spans="1:1" x14ac:dyDescent="0.25">
      <c r="A5177" s="88"/>
    </row>
    <row r="5178" spans="1:1" x14ac:dyDescent="0.25">
      <c r="A5178" s="88"/>
    </row>
    <row r="5179" spans="1:1" x14ac:dyDescent="0.25">
      <c r="A5179" s="88"/>
    </row>
    <row r="5180" spans="1:1" x14ac:dyDescent="0.25">
      <c r="A5180" s="88"/>
    </row>
    <row r="5181" spans="1:1" x14ac:dyDescent="0.25">
      <c r="A5181" s="88"/>
    </row>
    <row r="5182" spans="1:1" x14ac:dyDescent="0.25">
      <c r="A5182" s="88"/>
    </row>
    <row r="5183" spans="1:1" x14ac:dyDescent="0.25">
      <c r="A5183" s="88"/>
    </row>
    <row r="5184" spans="1:1" x14ac:dyDescent="0.25">
      <c r="A5184" s="88"/>
    </row>
    <row r="5185" spans="1:1" x14ac:dyDescent="0.25">
      <c r="A5185" s="88"/>
    </row>
    <row r="5186" spans="1:1" x14ac:dyDescent="0.25">
      <c r="A5186" s="88"/>
    </row>
    <row r="5187" spans="1:1" x14ac:dyDescent="0.25">
      <c r="A5187" s="88"/>
    </row>
    <row r="5188" spans="1:1" x14ac:dyDescent="0.25">
      <c r="A5188" s="88"/>
    </row>
    <row r="5189" spans="1:1" x14ac:dyDescent="0.25">
      <c r="A5189" s="88"/>
    </row>
    <row r="5190" spans="1:1" x14ac:dyDescent="0.25">
      <c r="A5190" s="88"/>
    </row>
    <row r="5191" spans="1:1" x14ac:dyDescent="0.25">
      <c r="A5191" s="88"/>
    </row>
    <row r="5192" spans="1:1" x14ac:dyDescent="0.25">
      <c r="A5192" s="88"/>
    </row>
    <row r="5193" spans="1:1" x14ac:dyDescent="0.25">
      <c r="A5193" s="88"/>
    </row>
    <row r="5194" spans="1:1" x14ac:dyDescent="0.25">
      <c r="A5194" s="88"/>
    </row>
    <row r="5195" spans="1:1" x14ac:dyDescent="0.25">
      <c r="A5195" s="88"/>
    </row>
    <row r="5196" spans="1:1" x14ac:dyDescent="0.25">
      <c r="A5196" s="88"/>
    </row>
    <row r="5197" spans="1:1" x14ac:dyDescent="0.25">
      <c r="A5197" s="88"/>
    </row>
    <row r="5198" spans="1:1" x14ac:dyDescent="0.25">
      <c r="A5198" s="88"/>
    </row>
    <row r="5199" spans="1:1" x14ac:dyDescent="0.25">
      <c r="A5199" s="88"/>
    </row>
    <row r="5200" spans="1:1" x14ac:dyDescent="0.25">
      <c r="A5200" s="88"/>
    </row>
    <row r="5201" spans="1:1" x14ac:dyDescent="0.25">
      <c r="A5201" s="88"/>
    </row>
    <row r="5202" spans="1:1" x14ac:dyDescent="0.25">
      <c r="A5202" s="88"/>
    </row>
    <row r="5203" spans="1:1" x14ac:dyDescent="0.25">
      <c r="A5203" s="88"/>
    </row>
    <row r="5204" spans="1:1" x14ac:dyDescent="0.25">
      <c r="A5204" s="88"/>
    </row>
    <row r="5205" spans="1:1" x14ac:dyDescent="0.25">
      <c r="A5205" s="88"/>
    </row>
    <row r="5206" spans="1:1" x14ac:dyDescent="0.25">
      <c r="A5206" s="88"/>
    </row>
    <row r="5207" spans="1:1" x14ac:dyDescent="0.25">
      <c r="A5207" s="88"/>
    </row>
    <row r="5208" spans="1:1" x14ac:dyDescent="0.25">
      <c r="A5208" s="88"/>
    </row>
    <row r="5209" spans="1:1" x14ac:dyDescent="0.25">
      <c r="A5209" s="88"/>
    </row>
    <row r="5210" spans="1:1" x14ac:dyDescent="0.25">
      <c r="A5210" s="88"/>
    </row>
    <row r="5211" spans="1:1" x14ac:dyDescent="0.25">
      <c r="A5211" s="88"/>
    </row>
    <row r="5212" spans="1:1" x14ac:dyDescent="0.25">
      <c r="A5212" s="88"/>
    </row>
    <row r="5213" spans="1:1" x14ac:dyDescent="0.25">
      <c r="A5213" s="88"/>
    </row>
    <row r="5214" spans="1:1" x14ac:dyDescent="0.25">
      <c r="A5214" s="88"/>
    </row>
    <row r="5215" spans="1:1" x14ac:dyDescent="0.25">
      <c r="A5215" s="88"/>
    </row>
    <row r="5216" spans="1:1" x14ac:dyDescent="0.25">
      <c r="A5216" s="88"/>
    </row>
    <row r="5217" spans="1:1" x14ac:dyDescent="0.25">
      <c r="A5217" s="88"/>
    </row>
    <row r="5218" spans="1:1" x14ac:dyDescent="0.25">
      <c r="A5218" s="88"/>
    </row>
    <row r="5219" spans="1:1" x14ac:dyDescent="0.25">
      <c r="A5219" s="88"/>
    </row>
    <row r="5220" spans="1:1" x14ac:dyDescent="0.25">
      <c r="A5220" s="88"/>
    </row>
    <row r="5221" spans="1:1" x14ac:dyDescent="0.25">
      <c r="A5221" s="88"/>
    </row>
    <row r="5222" spans="1:1" x14ac:dyDescent="0.25">
      <c r="A5222" s="88"/>
    </row>
    <row r="5223" spans="1:1" x14ac:dyDescent="0.25">
      <c r="A5223" s="88"/>
    </row>
    <row r="5224" spans="1:1" x14ac:dyDescent="0.25">
      <c r="A5224" s="88"/>
    </row>
    <row r="5225" spans="1:1" x14ac:dyDescent="0.25">
      <c r="A5225" s="88"/>
    </row>
    <row r="5226" spans="1:1" x14ac:dyDescent="0.25">
      <c r="A5226" s="88"/>
    </row>
    <row r="5227" spans="1:1" x14ac:dyDescent="0.25">
      <c r="A5227" s="88"/>
    </row>
    <row r="5228" spans="1:1" x14ac:dyDescent="0.25">
      <c r="A5228" s="88"/>
    </row>
    <row r="5229" spans="1:1" x14ac:dyDescent="0.25">
      <c r="A5229" s="88"/>
    </row>
    <row r="5230" spans="1:1" x14ac:dyDescent="0.25">
      <c r="A5230" s="88"/>
    </row>
    <row r="5231" spans="1:1" x14ac:dyDescent="0.25">
      <c r="A5231" s="88"/>
    </row>
    <row r="5232" spans="1:1" x14ac:dyDescent="0.25">
      <c r="A5232" s="88"/>
    </row>
    <row r="5233" spans="1:1" x14ac:dyDescent="0.25">
      <c r="A5233" s="88"/>
    </row>
    <row r="5234" spans="1:1" x14ac:dyDescent="0.25">
      <c r="A5234" s="88"/>
    </row>
    <row r="5235" spans="1:1" x14ac:dyDescent="0.25">
      <c r="A5235" s="88"/>
    </row>
    <row r="5236" spans="1:1" x14ac:dyDescent="0.25">
      <c r="A5236" s="88"/>
    </row>
    <row r="5237" spans="1:1" x14ac:dyDescent="0.25">
      <c r="A5237" s="88"/>
    </row>
    <row r="5238" spans="1:1" x14ac:dyDescent="0.25">
      <c r="A5238" s="88"/>
    </row>
    <row r="5239" spans="1:1" x14ac:dyDescent="0.25">
      <c r="A5239" s="88"/>
    </row>
    <row r="5240" spans="1:1" x14ac:dyDescent="0.25">
      <c r="A5240" s="88"/>
    </row>
    <row r="5241" spans="1:1" x14ac:dyDescent="0.25">
      <c r="A5241" s="88"/>
    </row>
    <row r="5242" spans="1:1" x14ac:dyDescent="0.25">
      <c r="A5242" s="88"/>
    </row>
    <row r="5243" spans="1:1" x14ac:dyDescent="0.25">
      <c r="A5243" s="88"/>
    </row>
    <row r="5244" spans="1:1" x14ac:dyDescent="0.25">
      <c r="A5244" s="88"/>
    </row>
    <row r="5245" spans="1:1" x14ac:dyDescent="0.25">
      <c r="A5245" s="88"/>
    </row>
    <row r="5246" spans="1:1" x14ac:dyDescent="0.25">
      <c r="A5246" s="88"/>
    </row>
    <row r="5247" spans="1:1" x14ac:dyDescent="0.25">
      <c r="A5247" s="88"/>
    </row>
    <row r="5248" spans="1:1" x14ac:dyDescent="0.25">
      <c r="A5248" s="88"/>
    </row>
    <row r="5249" spans="1:1" x14ac:dyDescent="0.25">
      <c r="A5249" s="88"/>
    </row>
    <row r="5250" spans="1:1" x14ac:dyDescent="0.25">
      <c r="A5250" s="88"/>
    </row>
    <row r="5251" spans="1:1" x14ac:dyDescent="0.25">
      <c r="A5251" s="88"/>
    </row>
    <row r="5252" spans="1:1" x14ac:dyDescent="0.25">
      <c r="A5252" s="88"/>
    </row>
    <row r="5253" spans="1:1" x14ac:dyDescent="0.25">
      <c r="A5253" s="88"/>
    </row>
    <row r="5254" spans="1:1" x14ac:dyDescent="0.25">
      <c r="A5254" s="88"/>
    </row>
    <row r="5255" spans="1:1" x14ac:dyDescent="0.25">
      <c r="A5255" s="88"/>
    </row>
    <row r="5256" spans="1:1" x14ac:dyDescent="0.25">
      <c r="A5256" s="88"/>
    </row>
    <row r="5257" spans="1:1" x14ac:dyDescent="0.25">
      <c r="A5257" s="88"/>
    </row>
    <row r="5258" spans="1:1" x14ac:dyDescent="0.25">
      <c r="A5258" s="88"/>
    </row>
    <row r="5259" spans="1:1" x14ac:dyDescent="0.25">
      <c r="A5259" s="88"/>
    </row>
    <row r="5260" spans="1:1" x14ac:dyDescent="0.25">
      <c r="A5260" s="88"/>
    </row>
    <row r="5261" spans="1:1" x14ac:dyDescent="0.25">
      <c r="A5261" s="88"/>
    </row>
    <row r="5262" spans="1:1" x14ac:dyDescent="0.25">
      <c r="A5262" s="88"/>
    </row>
    <row r="5263" spans="1:1" x14ac:dyDescent="0.25">
      <c r="A5263" s="88"/>
    </row>
    <row r="5264" spans="1:1" x14ac:dyDescent="0.25">
      <c r="A5264" s="88"/>
    </row>
    <row r="5265" spans="1:1" x14ac:dyDescent="0.25">
      <c r="A5265" s="88"/>
    </row>
    <row r="5266" spans="1:1" x14ac:dyDescent="0.25">
      <c r="A5266" s="88"/>
    </row>
    <row r="5267" spans="1:1" x14ac:dyDescent="0.25">
      <c r="A5267" s="88"/>
    </row>
    <row r="5268" spans="1:1" x14ac:dyDescent="0.25">
      <c r="A5268" s="88"/>
    </row>
    <row r="5269" spans="1:1" x14ac:dyDescent="0.25">
      <c r="A5269" s="88"/>
    </row>
    <row r="5270" spans="1:1" x14ac:dyDescent="0.25">
      <c r="A5270" s="88"/>
    </row>
    <row r="5271" spans="1:1" x14ac:dyDescent="0.25">
      <c r="A5271" s="88"/>
    </row>
    <row r="5272" spans="1:1" x14ac:dyDescent="0.25">
      <c r="A5272" s="88"/>
    </row>
    <row r="5273" spans="1:1" x14ac:dyDescent="0.25">
      <c r="A5273" s="88"/>
    </row>
    <row r="5274" spans="1:1" x14ac:dyDescent="0.25">
      <c r="A5274" s="88"/>
    </row>
    <row r="5275" spans="1:1" x14ac:dyDescent="0.25">
      <c r="A5275" s="88"/>
    </row>
    <row r="5276" spans="1:1" x14ac:dyDescent="0.25">
      <c r="A5276" s="88"/>
    </row>
    <row r="5277" spans="1:1" x14ac:dyDescent="0.25">
      <c r="A5277" s="88"/>
    </row>
    <row r="5278" spans="1:1" x14ac:dyDescent="0.25">
      <c r="A5278" s="88"/>
    </row>
    <row r="5279" spans="1:1" x14ac:dyDescent="0.25">
      <c r="A5279" s="88"/>
    </row>
    <row r="5280" spans="1:1" x14ac:dyDescent="0.25">
      <c r="A5280" s="88"/>
    </row>
    <row r="5281" spans="1:1" x14ac:dyDescent="0.25">
      <c r="A5281" s="88"/>
    </row>
    <row r="5282" spans="1:1" x14ac:dyDescent="0.25">
      <c r="A5282" s="88"/>
    </row>
    <row r="5283" spans="1:1" x14ac:dyDescent="0.25">
      <c r="A5283" s="88"/>
    </row>
    <row r="5284" spans="1:1" x14ac:dyDescent="0.25">
      <c r="A5284" s="88"/>
    </row>
    <row r="5285" spans="1:1" x14ac:dyDescent="0.25">
      <c r="A5285" s="88"/>
    </row>
    <row r="5286" spans="1:1" x14ac:dyDescent="0.25">
      <c r="A5286" s="88"/>
    </row>
    <row r="5287" spans="1:1" x14ac:dyDescent="0.25">
      <c r="A5287" s="88"/>
    </row>
    <row r="5288" spans="1:1" x14ac:dyDescent="0.25">
      <c r="A5288" s="88"/>
    </row>
    <row r="5289" spans="1:1" x14ac:dyDescent="0.25">
      <c r="A5289" s="88"/>
    </row>
    <row r="5290" spans="1:1" x14ac:dyDescent="0.25">
      <c r="A5290" s="88"/>
    </row>
    <row r="5291" spans="1:1" x14ac:dyDescent="0.25">
      <c r="A5291" s="88"/>
    </row>
    <row r="5292" spans="1:1" x14ac:dyDescent="0.25">
      <c r="A5292" s="88"/>
    </row>
    <row r="5293" spans="1:1" x14ac:dyDescent="0.25">
      <c r="A5293" s="88"/>
    </row>
    <row r="5294" spans="1:1" x14ac:dyDescent="0.25">
      <c r="A5294" s="88"/>
    </row>
    <row r="5295" spans="1:1" x14ac:dyDescent="0.25">
      <c r="A5295" s="88"/>
    </row>
    <row r="5296" spans="1:1" x14ac:dyDescent="0.25">
      <c r="A5296" s="88"/>
    </row>
    <row r="5297" spans="1:1" x14ac:dyDescent="0.25">
      <c r="A5297" s="88"/>
    </row>
    <row r="5298" spans="1:1" x14ac:dyDescent="0.25">
      <c r="A5298" s="88"/>
    </row>
    <row r="5299" spans="1:1" x14ac:dyDescent="0.25">
      <c r="A5299" s="88"/>
    </row>
    <row r="5300" spans="1:1" x14ac:dyDescent="0.25">
      <c r="A5300" s="88"/>
    </row>
    <row r="5301" spans="1:1" x14ac:dyDescent="0.25">
      <c r="A5301" s="88"/>
    </row>
    <row r="5302" spans="1:1" x14ac:dyDescent="0.25">
      <c r="A5302" s="88"/>
    </row>
    <row r="5303" spans="1:1" x14ac:dyDescent="0.25">
      <c r="A5303" s="88"/>
    </row>
    <row r="5304" spans="1:1" x14ac:dyDescent="0.25">
      <c r="A5304" s="88"/>
    </row>
    <row r="5305" spans="1:1" x14ac:dyDescent="0.25">
      <c r="A5305" s="88"/>
    </row>
    <row r="5306" spans="1:1" x14ac:dyDescent="0.25">
      <c r="A5306" s="88"/>
    </row>
    <row r="5307" spans="1:1" x14ac:dyDescent="0.25">
      <c r="A5307" s="88"/>
    </row>
    <row r="5308" spans="1:1" x14ac:dyDescent="0.25">
      <c r="A5308" s="88"/>
    </row>
    <row r="5309" spans="1:1" x14ac:dyDescent="0.25">
      <c r="A5309" s="88"/>
    </row>
    <row r="5310" spans="1:1" x14ac:dyDescent="0.25">
      <c r="A5310" s="88"/>
    </row>
    <row r="5311" spans="1:1" x14ac:dyDescent="0.25">
      <c r="A5311" s="88"/>
    </row>
    <row r="5312" spans="1:1" x14ac:dyDescent="0.25">
      <c r="A5312" s="88"/>
    </row>
    <row r="5313" spans="1:1" x14ac:dyDescent="0.25">
      <c r="A5313" s="88"/>
    </row>
    <row r="5314" spans="1:1" x14ac:dyDescent="0.25">
      <c r="A5314" s="88"/>
    </row>
    <row r="5315" spans="1:1" x14ac:dyDescent="0.25">
      <c r="A5315" s="88"/>
    </row>
    <row r="5316" spans="1:1" x14ac:dyDescent="0.25">
      <c r="A5316" s="88"/>
    </row>
    <row r="5317" spans="1:1" x14ac:dyDescent="0.25">
      <c r="A5317" s="88"/>
    </row>
    <row r="5318" spans="1:1" x14ac:dyDescent="0.25">
      <c r="A5318" s="88"/>
    </row>
    <row r="5319" spans="1:1" x14ac:dyDescent="0.25">
      <c r="A5319" s="88"/>
    </row>
    <row r="5320" spans="1:1" x14ac:dyDescent="0.25">
      <c r="A5320" s="88"/>
    </row>
    <row r="5321" spans="1:1" x14ac:dyDescent="0.25">
      <c r="A5321" s="88"/>
    </row>
    <row r="5322" spans="1:1" x14ac:dyDescent="0.25">
      <c r="A5322" s="88"/>
    </row>
    <row r="5323" spans="1:1" x14ac:dyDescent="0.25">
      <c r="A5323" s="88"/>
    </row>
    <row r="5324" spans="1:1" x14ac:dyDescent="0.25">
      <c r="A5324" s="88"/>
    </row>
    <row r="5325" spans="1:1" x14ac:dyDescent="0.25">
      <c r="A5325" s="88"/>
    </row>
    <row r="5326" spans="1:1" x14ac:dyDescent="0.25">
      <c r="A5326" s="88"/>
    </row>
    <row r="5327" spans="1:1" x14ac:dyDescent="0.25">
      <c r="A5327" s="88"/>
    </row>
    <row r="5328" spans="1:1" x14ac:dyDescent="0.25">
      <c r="A5328" s="88"/>
    </row>
    <row r="5329" spans="1:1" x14ac:dyDescent="0.25">
      <c r="A5329" s="88"/>
    </row>
    <row r="5330" spans="1:1" x14ac:dyDescent="0.25">
      <c r="A5330" s="88"/>
    </row>
    <row r="5331" spans="1:1" x14ac:dyDescent="0.25">
      <c r="A5331" s="88"/>
    </row>
    <row r="5332" spans="1:1" x14ac:dyDescent="0.25">
      <c r="A5332" s="88"/>
    </row>
    <row r="5333" spans="1:1" x14ac:dyDescent="0.25">
      <c r="A5333" s="88"/>
    </row>
    <row r="5334" spans="1:1" x14ac:dyDescent="0.25">
      <c r="A5334" s="88"/>
    </row>
    <row r="5335" spans="1:1" x14ac:dyDescent="0.25">
      <c r="A5335" s="88"/>
    </row>
    <row r="5336" spans="1:1" x14ac:dyDescent="0.25">
      <c r="A5336" s="88"/>
    </row>
    <row r="5337" spans="1:1" x14ac:dyDescent="0.25">
      <c r="A5337" s="88"/>
    </row>
    <row r="5338" spans="1:1" x14ac:dyDescent="0.25">
      <c r="A5338" s="88"/>
    </row>
    <row r="5339" spans="1:1" x14ac:dyDescent="0.25">
      <c r="A5339" s="88"/>
    </row>
    <row r="5340" spans="1:1" x14ac:dyDescent="0.25">
      <c r="A5340" s="88"/>
    </row>
    <row r="5341" spans="1:1" x14ac:dyDescent="0.25">
      <c r="A5341" s="88"/>
    </row>
    <row r="5342" spans="1:1" x14ac:dyDescent="0.25">
      <c r="A5342" s="88"/>
    </row>
    <row r="5343" spans="1:1" x14ac:dyDescent="0.25">
      <c r="A5343" s="88"/>
    </row>
    <row r="5344" spans="1:1" x14ac:dyDescent="0.25">
      <c r="A5344" s="88"/>
    </row>
    <row r="5345" spans="1:1" x14ac:dyDescent="0.25">
      <c r="A5345" s="88"/>
    </row>
    <row r="5346" spans="1:1" x14ac:dyDescent="0.25">
      <c r="A5346" s="88"/>
    </row>
    <row r="5347" spans="1:1" x14ac:dyDescent="0.25">
      <c r="A5347" s="88"/>
    </row>
    <row r="5348" spans="1:1" x14ac:dyDescent="0.25">
      <c r="A5348" s="88"/>
    </row>
    <row r="5349" spans="1:1" x14ac:dyDescent="0.25">
      <c r="A5349" s="88"/>
    </row>
    <row r="5350" spans="1:1" x14ac:dyDescent="0.25">
      <c r="A5350" s="88"/>
    </row>
    <row r="5351" spans="1:1" x14ac:dyDescent="0.25">
      <c r="A5351" s="88"/>
    </row>
    <row r="5352" spans="1:1" x14ac:dyDescent="0.25">
      <c r="A5352" s="88"/>
    </row>
    <row r="5353" spans="1:1" x14ac:dyDescent="0.25">
      <c r="A5353" s="88"/>
    </row>
    <row r="5354" spans="1:1" x14ac:dyDescent="0.25">
      <c r="A5354" s="88"/>
    </row>
    <row r="5355" spans="1:1" x14ac:dyDescent="0.25">
      <c r="A5355" s="88"/>
    </row>
    <row r="5356" spans="1:1" x14ac:dyDescent="0.25">
      <c r="A5356" s="88"/>
    </row>
    <row r="5357" spans="1:1" x14ac:dyDescent="0.25">
      <c r="A5357" s="88"/>
    </row>
    <row r="5358" spans="1:1" x14ac:dyDescent="0.25">
      <c r="A5358" s="88"/>
    </row>
    <row r="5359" spans="1:1" x14ac:dyDescent="0.25">
      <c r="A5359" s="88"/>
    </row>
    <row r="5360" spans="1:1" x14ac:dyDescent="0.25">
      <c r="A5360" s="88"/>
    </row>
    <row r="5361" spans="1:1" x14ac:dyDescent="0.25">
      <c r="A5361" s="88"/>
    </row>
    <row r="5362" spans="1:1" x14ac:dyDescent="0.25">
      <c r="A5362" s="88"/>
    </row>
    <row r="5363" spans="1:1" x14ac:dyDescent="0.25">
      <c r="A5363" s="88"/>
    </row>
    <row r="5364" spans="1:1" x14ac:dyDescent="0.25">
      <c r="A5364" s="88"/>
    </row>
    <row r="5365" spans="1:1" x14ac:dyDescent="0.25">
      <c r="A5365" s="88"/>
    </row>
    <row r="5366" spans="1:1" x14ac:dyDescent="0.25">
      <c r="A5366" s="88"/>
    </row>
    <row r="5367" spans="1:1" x14ac:dyDescent="0.25">
      <c r="A5367" s="88"/>
    </row>
    <row r="5368" spans="1:1" x14ac:dyDescent="0.25">
      <c r="A5368" s="88"/>
    </row>
    <row r="5369" spans="1:1" x14ac:dyDescent="0.25">
      <c r="A5369" s="88"/>
    </row>
    <row r="5370" spans="1:1" x14ac:dyDescent="0.25">
      <c r="A5370" s="88"/>
    </row>
    <row r="5371" spans="1:1" x14ac:dyDescent="0.25">
      <c r="A5371" s="88"/>
    </row>
    <row r="5372" spans="1:1" x14ac:dyDescent="0.25">
      <c r="A5372" s="88"/>
    </row>
    <row r="5373" spans="1:1" x14ac:dyDescent="0.25">
      <c r="A5373" s="88"/>
    </row>
    <row r="5374" spans="1:1" x14ac:dyDescent="0.25">
      <c r="A5374" s="88"/>
    </row>
    <row r="5375" spans="1:1" x14ac:dyDescent="0.25">
      <c r="A5375" s="88"/>
    </row>
    <row r="5376" spans="1:1" x14ac:dyDescent="0.25">
      <c r="A5376" s="88"/>
    </row>
    <row r="5377" spans="1:1" x14ac:dyDescent="0.25">
      <c r="A5377" s="88"/>
    </row>
    <row r="5378" spans="1:1" x14ac:dyDescent="0.25">
      <c r="A5378" s="88"/>
    </row>
    <row r="5379" spans="1:1" x14ac:dyDescent="0.25">
      <c r="A5379" s="88"/>
    </row>
    <row r="5380" spans="1:1" x14ac:dyDescent="0.25">
      <c r="A5380" s="88"/>
    </row>
    <row r="5381" spans="1:1" x14ac:dyDescent="0.25">
      <c r="A5381" s="88"/>
    </row>
    <row r="5382" spans="1:1" x14ac:dyDescent="0.25">
      <c r="A5382" s="88"/>
    </row>
    <row r="5383" spans="1:1" x14ac:dyDescent="0.25">
      <c r="A5383" s="88"/>
    </row>
    <row r="5384" spans="1:1" x14ac:dyDescent="0.25">
      <c r="A5384" s="88"/>
    </row>
    <row r="5385" spans="1:1" x14ac:dyDescent="0.25">
      <c r="A5385" s="88"/>
    </row>
    <row r="5386" spans="1:1" x14ac:dyDescent="0.25">
      <c r="A5386" s="88"/>
    </row>
    <row r="5387" spans="1:1" x14ac:dyDescent="0.25">
      <c r="A5387" s="88"/>
    </row>
    <row r="5388" spans="1:1" x14ac:dyDescent="0.25">
      <c r="A5388" s="88"/>
    </row>
    <row r="5389" spans="1:1" x14ac:dyDescent="0.25">
      <c r="A5389" s="88"/>
    </row>
    <row r="5390" spans="1:1" x14ac:dyDescent="0.25">
      <c r="A5390" s="88"/>
    </row>
    <row r="5391" spans="1:1" x14ac:dyDescent="0.25">
      <c r="A5391" s="88"/>
    </row>
    <row r="5392" spans="1:1" x14ac:dyDescent="0.25">
      <c r="A5392" s="88"/>
    </row>
    <row r="5393" spans="1:1" x14ac:dyDescent="0.25">
      <c r="A5393" s="88"/>
    </row>
    <row r="5394" spans="1:1" x14ac:dyDescent="0.25">
      <c r="A5394" s="88"/>
    </row>
    <row r="5395" spans="1:1" x14ac:dyDescent="0.25">
      <c r="A5395" s="88"/>
    </row>
    <row r="5396" spans="1:1" x14ac:dyDescent="0.25">
      <c r="A5396" s="88"/>
    </row>
    <row r="5397" spans="1:1" x14ac:dyDescent="0.25">
      <c r="A5397" s="88"/>
    </row>
    <row r="5398" spans="1:1" x14ac:dyDescent="0.25">
      <c r="A5398" s="88"/>
    </row>
    <row r="5399" spans="1:1" x14ac:dyDescent="0.25">
      <c r="A5399" s="88"/>
    </row>
    <row r="5400" spans="1:1" x14ac:dyDescent="0.25">
      <c r="A5400" s="88"/>
    </row>
    <row r="5401" spans="1:1" x14ac:dyDescent="0.25">
      <c r="A5401" s="88"/>
    </row>
    <row r="5402" spans="1:1" x14ac:dyDescent="0.25">
      <c r="A5402" s="88"/>
    </row>
    <row r="5403" spans="1:1" x14ac:dyDescent="0.25">
      <c r="A5403" s="88"/>
    </row>
    <row r="5404" spans="1:1" x14ac:dyDescent="0.25">
      <c r="A5404" s="88"/>
    </row>
    <row r="5405" spans="1:1" x14ac:dyDescent="0.25">
      <c r="A5405" s="88"/>
    </row>
    <row r="5406" spans="1:1" x14ac:dyDescent="0.25">
      <c r="A5406" s="88"/>
    </row>
    <row r="5407" spans="1:1" x14ac:dyDescent="0.25">
      <c r="A5407" s="88"/>
    </row>
    <row r="5408" spans="1:1" x14ac:dyDescent="0.25">
      <c r="A5408" s="88"/>
    </row>
    <row r="5409" spans="1:1" x14ac:dyDescent="0.25">
      <c r="A5409" s="88"/>
    </row>
    <row r="5410" spans="1:1" x14ac:dyDescent="0.25">
      <c r="A5410" s="88"/>
    </row>
    <row r="5411" spans="1:1" x14ac:dyDescent="0.25">
      <c r="A5411" s="88"/>
    </row>
    <row r="5412" spans="1:1" x14ac:dyDescent="0.25">
      <c r="A5412" s="88"/>
    </row>
    <row r="5413" spans="1:1" x14ac:dyDescent="0.25">
      <c r="A5413" s="88"/>
    </row>
    <row r="5414" spans="1:1" x14ac:dyDescent="0.25">
      <c r="A5414" s="88"/>
    </row>
    <row r="5415" spans="1:1" x14ac:dyDescent="0.25">
      <c r="A5415" s="88"/>
    </row>
    <row r="5416" spans="1:1" x14ac:dyDescent="0.25">
      <c r="A5416" s="88"/>
    </row>
    <row r="5417" spans="1:1" x14ac:dyDescent="0.25">
      <c r="A5417" s="88"/>
    </row>
    <row r="5418" spans="1:1" x14ac:dyDescent="0.25">
      <c r="A5418" s="88"/>
    </row>
    <row r="5419" spans="1:1" x14ac:dyDescent="0.25">
      <c r="A5419" s="88"/>
    </row>
    <row r="5420" spans="1:1" x14ac:dyDescent="0.25">
      <c r="A5420" s="88"/>
    </row>
    <row r="5421" spans="1:1" x14ac:dyDescent="0.25">
      <c r="A5421" s="88"/>
    </row>
    <row r="5422" spans="1:1" x14ac:dyDescent="0.25">
      <c r="A5422" s="88"/>
    </row>
    <row r="5423" spans="1:1" x14ac:dyDescent="0.25">
      <c r="A5423" s="88"/>
    </row>
    <row r="5424" spans="1:1" x14ac:dyDescent="0.25">
      <c r="A5424" s="88"/>
    </row>
    <row r="5425" spans="1:1" x14ac:dyDescent="0.25">
      <c r="A5425" s="88"/>
    </row>
    <row r="5426" spans="1:1" x14ac:dyDescent="0.25">
      <c r="A5426" s="88"/>
    </row>
    <row r="5427" spans="1:1" x14ac:dyDescent="0.25">
      <c r="A5427" s="88"/>
    </row>
    <row r="5428" spans="1:1" x14ac:dyDescent="0.25">
      <c r="A5428" s="88"/>
    </row>
    <row r="5429" spans="1:1" x14ac:dyDescent="0.25">
      <c r="A5429" s="88"/>
    </row>
    <row r="5430" spans="1:1" x14ac:dyDescent="0.25">
      <c r="A5430" s="88"/>
    </row>
    <row r="5431" spans="1:1" x14ac:dyDescent="0.25">
      <c r="A5431" s="88"/>
    </row>
    <row r="5432" spans="1:1" x14ac:dyDescent="0.25">
      <c r="A5432" s="88"/>
    </row>
    <row r="5433" spans="1:1" x14ac:dyDescent="0.25">
      <c r="A5433" s="88"/>
    </row>
    <row r="5434" spans="1:1" x14ac:dyDescent="0.25">
      <c r="A5434" s="88"/>
    </row>
    <row r="5435" spans="1:1" x14ac:dyDescent="0.25">
      <c r="A5435" s="88"/>
    </row>
    <row r="5436" spans="1:1" x14ac:dyDescent="0.25">
      <c r="A5436" s="88"/>
    </row>
    <row r="5437" spans="1:1" x14ac:dyDescent="0.25">
      <c r="A5437" s="88"/>
    </row>
    <row r="5438" spans="1:1" x14ac:dyDescent="0.25">
      <c r="A5438" s="88"/>
    </row>
    <row r="5439" spans="1:1" x14ac:dyDescent="0.25">
      <c r="A5439" s="88"/>
    </row>
    <row r="5440" spans="1:1" x14ac:dyDescent="0.25">
      <c r="A5440" s="88"/>
    </row>
    <row r="5441" spans="1:1" x14ac:dyDescent="0.25">
      <c r="A5441" s="88"/>
    </row>
    <row r="5442" spans="1:1" x14ac:dyDescent="0.25">
      <c r="A5442" s="88"/>
    </row>
    <row r="5443" spans="1:1" x14ac:dyDescent="0.25">
      <c r="A5443" s="88"/>
    </row>
    <row r="5444" spans="1:1" x14ac:dyDescent="0.25">
      <c r="A5444" s="88"/>
    </row>
    <row r="5445" spans="1:1" x14ac:dyDescent="0.25">
      <c r="A5445" s="88"/>
    </row>
    <row r="5446" spans="1:1" x14ac:dyDescent="0.25">
      <c r="A5446" s="88"/>
    </row>
    <row r="5447" spans="1:1" x14ac:dyDescent="0.25">
      <c r="A5447" s="88"/>
    </row>
    <row r="5448" spans="1:1" x14ac:dyDescent="0.25">
      <c r="A5448" s="88"/>
    </row>
    <row r="5449" spans="1:1" x14ac:dyDescent="0.25">
      <c r="A5449" s="88"/>
    </row>
    <row r="5450" spans="1:1" x14ac:dyDescent="0.25">
      <c r="A5450" s="88"/>
    </row>
    <row r="5451" spans="1:1" x14ac:dyDescent="0.25">
      <c r="A5451" s="88"/>
    </row>
    <row r="5452" spans="1:1" x14ac:dyDescent="0.25">
      <c r="A5452" s="88"/>
    </row>
    <row r="5453" spans="1:1" x14ac:dyDescent="0.25">
      <c r="A5453" s="88"/>
    </row>
    <row r="5454" spans="1:1" x14ac:dyDescent="0.25">
      <c r="A5454" s="88"/>
    </row>
    <row r="5455" spans="1:1" x14ac:dyDescent="0.25">
      <c r="A5455" s="88"/>
    </row>
    <row r="5456" spans="1:1" x14ac:dyDescent="0.25">
      <c r="A5456" s="88"/>
    </row>
    <row r="5457" spans="1:1" x14ac:dyDescent="0.25">
      <c r="A5457" s="88"/>
    </row>
    <row r="5458" spans="1:1" x14ac:dyDescent="0.25">
      <c r="A5458" s="88"/>
    </row>
    <row r="5459" spans="1:1" x14ac:dyDescent="0.25">
      <c r="A5459" s="88"/>
    </row>
    <row r="5460" spans="1:1" x14ac:dyDescent="0.25">
      <c r="A5460" s="88"/>
    </row>
    <row r="5461" spans="1:1" x14ac:dyDescent="0.25">
      <c r="A5461" s="88"/>
    </row>
    <row r="5462" spans="1:1" x14ac:dyDescent="0.25">
      <c r="A5462" s="88"/>
    </row>
    <row r="5463" spans="1:1" x14ac:dyDescent="0.25">
      <c r="A5463" s="88"/>
    </row>
    <row r="5464" spans="1:1" x14ac:dyDescent="0.25">
      <c r="A5464" s="88"/>
    </row>
    <row r="5465" spans="1:1" x14ac:dyDescent="0.25">
      <c r="A5465" s="88"/>
    </row>
    <row r="5466" spans="1:1" x14ac:dyDescent="0.25">
      <c r="A5466" s="88"/>
    </row>
    <row r="5467" spans="1:1" x14ac:dyDescent="0.25">
      <c r="A5467" s="88"/>
    </row>
    <row r="5468" spans="1:1" x14ac:dyDescent="0.25">
      <c r="A5468" s="88"/>
    </row>
    <row r="5469" spans="1:1" x14ac:dyDescent="0.25">
      <c r="A5469" s="88"/>
    </row>
    <row r="5470" spans="1:1" x14ac:dyDescent="0.25">
      <c r="A5470" s="88"/>
    </row>
    <row r="5471" spans="1:1" x14ac:dyDescent="0.25">
      <c r="A5471" s="88"/>
    </row>
    <row r="5472" spans="1:1" x14ac:dyDescent="0.25">
      <c r="A5472" s="88"/>
    </row>
    <row r="5473" spans="1:1" x14ac:dyDescent="0.25">
      <c r="A5473" s="88"/>
    </row>
    <row r="5474" spans="1:1" x14ac:dyDescent="0.25">
      <c r="A5474" s="88"/>
    </row>
    <row r="5475" spans="1:1" x14ac:dyDescent="0.25">
      <c r="A5475" s="88"/>
    </row>
    <row r="5476" spans="1:1" x14ac:dyDescent="0.25">
      <c r="A5476" s="88"/>
    </row>
    <row r="5477" spans="1:1" x14ac:dyDescent="0.25">
      <c r="A5477" s="88"/>
    </row>
    <row r="5478" spans="1:1" x14ac:dyDescent="0.25">
      <c r="A5478" s="88"/>
    </row>
    <row r="5479" spans="1:1" x14ac:dyDescent="0.25">
      <c r="A5479" s="88"/>
    </row>
    <row r="5480" spans="1:1" x14ac:dyDescent="0.25">
      <c r="A5480" s="88"/>
    </row>
    <row r="5481" spans="1:1" x14ac:dyDescent="0.25">
      <c r="A5481" s="88"/>
    </row>
    <row r="5482" spans="1:1" x14ac:dyDescent="0.25">
      <c r="A5482" s="88"/>
    </row>
    <row r="5483" spans="1:1" x14ac:dyDescent="0.25">
      <c r="A5483" s="88"/>
    </row>
    <row r="5484" spans="1:1" x14ac:dyDescent="0.25">
      <c r="A5484" s="88"/>
    </row>
    <row r="5485" spans="1:1" x14ac:dyDescent="0.25">
      <c r="A5485" s="88"/>
    </row>
    <row r="5486" spans="1:1" x14ac:dyDescent="0.25">
      <c r="A5486" s="88"/>
    </row>
    <row r="5487" spans="1:1" x14ac:dyDescent="0.25">
      <c r="A5487" s="88"/>
    </row>
    <row r="5488" spans="1:1" x14ac:dyDescent="0.25">
      <c r="A5488" s="88"/>
    </row>
    <row r="5489" spans="1:1" x14ac:dyDescent="0.25">
      <c r="A5489" s="88"/>
    </row>
    <row r="5490" spans="1:1" x14ac:dyDescent="0.25">
      <c r="A5490" s="88"/>
    </row>
    <row r="5491" spans="1:1" x14ac:dyDescent="0.25">
      <c r="A5491" s="88"/>
    </row>
    <row r="5492" spans="1:1" x14ac:dyDescent="0.25">
      <c r="A5492" s="88"/>
    </row>
    <row r="5493" spans="1:1" x14ac:dyDescent="0.25">
      <c r="A5493" s="88"/>
    </row>
    <row r="5494" spans="1:1" x14ac:dyDescent="0.25">
      <c r="A5494" s="88"/>
    </row>
    <row r="5495" spans="1:1" x14ac:dyDescent="0.25">
      <c r="A5495" s="88"/>
    </row>
    <row r="5496" spans="1:1" x14ac:dyDescent="0.25">
      <c r="A5496" s="88"/>
    </row>
    <row r="5497" spans="1:1" x14ac:dyDescent="0.25">
      <c r="A5497" s="88"/>
    </row>
    <row r="5498" spans="1:1" x14ac:dyDescent="0.25">
      <c r="A5498" s="88"/>
    </row>
    <row r="5499" spans="1:1" x14ac:dyDescent="0.25">
      <c r="A5499" s="88"/>
    </row>
    <row r="5500" spans="1:1" x14ac:dyDescent="0.25">
      <c r="A5500" s="88"/>
    </row>
    <row r="5501" spans="1:1" x14ac:dyDescent="0.25">
      <c r="A5501" s="88"/>
    </row>
    <row r="5502" spans="1:1" x14ac:dyDescent="0.25">
      <c r="A5502" s="88"/>
    </row>
    <row r="5503" spans="1:1" x14ac:dyDescent="0.25">
      <c r="A5503" s="88"/>
    </row>
    <row r="5504" spans="1:1" x14ac:dyDescent="0.25">
      <c r="A5504" s="88"/>
    </row>
    <row r="5505" spans="1:1" x14ac:dyDescent="0.25">
      <c r="A5505" s="88"/>
    </row>
    <row r="5506" spans="1:1" x14ac:dyDescent="0.25">
      <c r="A5506" s="88"/>
    </row>
    <row r="5507" spans="1:1" x14ac:dyDescent="0.25">
      <c r="A5507" s="88"/>
    </row>
    <row r="5508" spans="1:1" x14ac:dyDescent="0.25">
      <c r="A5508" s="88"/>
    </row>
    <row r="5509" spans="1:1" x14ac:dyDescent="0.25">
      <c r="A5509" s="88"/>
    </row>
    <row r="5510" spans="1:1" x14ac:dyDescent="0.25">
      <c r="A5510" s="88"/>
    </row>
    <row r="5511" spans="1:1" x14ac:dyDescent="0.25">
      <c r="A5511" s="88"/>
    </row>
    <row r="5512" spans="1:1" x14ac:dyDescent="0.25">
      <c r="A5512" s="88"/>
    </row>
    <row r="5513" spans="1:1" x14ac:dyDescent="0.25">
      <c r="A5513" s="88"/>
    </row>
    <row r="5514" spans="1:1" x14ac:dyDescent="0.25">
      <c r="A5514" s="88"/>
    </row>
    <row r="5515" spans="1:1" x14ac:dyDescent="0.25">
      <c r="A5515" s="88"/>
    </row>
    <row r="5516" spans="1:1" x14ac:dyDescent="0.25">
      <c r="A5516" s="88"/>
    </row>
    <row r="5517" spans="1:1" x14ac:dyDescent="0.25">
      <c r="A5517" s="88"/>
    </row>
    <row r="5518" spans="1:1" x14ac:dyDescent="0.25">
      <c r="A5518" s="88"/>
    </row>
    <row r="5519" spans="1:1" x14ac:dyDescent="0.25">
      <c r="A5519" s="88"/>
    </row>
    <row r="5520" spans="1:1" x14ac:dyDescent="0.25">
      <c r="A5520" s="88"/>
    </row>
    <row r="5521" spans="1:1" x14ac:dyDescent="0.25">
      <c r="A5521" s="88"/>
    </row>
    <row r="5522" spans="1:1" x14ac:dyDescent="0.25">
      <c r="A5522" s="88"/>
    </row>
    <row r="5523" spans="1:1" x14ac:dyDescent="0.25">
      <c r="A5523" s="88"/>
    </row>
    <row r="5524" spans="1:1" x14ac:dyDescent="0.25">
      <c r="A5524" s="88"/>
    </row>
    <row r="5525" spans="1:1" x14ac:dyDescent="0.25">
      <c r="A5525" s="88"/>
    </row>
    <row r="5526" spans="1:1" x14ac:dyDescent="0.25">
      <c r="A5526" s="88"/>
    </row>
    <row r="5527" spans="1:1" x14ac:dyDescent="0.25">
      <c r="A5527" s="88"/>
    </row>
    <row r="5528" spans="1:1" x14ac:dyDescent="0.25">
      <c r="A5528" s="88"/>
    </row>
    <row r="5529" spans="1:1" x14ac:dyDescent="0.25">
      <c r="A5529" s="88"/>
    </row>
    <row r="5530" spans="1:1" x14ac:dyDescent="0.25">
      <c r="A5530" s="88"/>
    </row>
    <row r="5531" spans="1:1" x14ac:dyDescent="0.25">
      <c r="A5531" s="88"/>
    </row>
    <row r="5532" spans="1:1" x14ac:dyDescent="0.25">
      <c r="A5532" s="88"/>
    </row>
    <row r="5533" spans="1:1" x14ac:dyDescent="0.25">
      <c r="A5533" s="88"/>
    </row>
    <row r="5534" spans="1:1" x14ac:dyDescent="0.25">
      <c r="A5534" s="88"/>
    </row>
    <row r="5535" spans="1:1" x14ac:dyDescent="0.25">
      <c r="A5535" s="88"/>
    </row>
    <row r="5536" spans="1:1" x14ac:dyDescent="0.25">
      <c r="A5536" s="88"/>
    </row>
    <row r="5537" spans="1:1" x14ac:dyDescent="0.25">
      <c r="A5537" s="88"/>
    </row>
    <row r="5538" spans="1:1" x14ac:dyDescent="0.25">
      <c r="A5538" s="88"/>
    </row>
    <row r="5539" spans="1:1" x14ac:dyDescent="0.25">
      <c r="A5539" s="88"/>
    </row>
    <row r="5540" spans="1:1" x14ac:dyDescent="0.25">
      <c r="A5540" s="88"/>
    </row>
    <row r="5541" spans="1:1" x14ac:dyDescent="0.25">
      <c r="A5541" s="88"/>
    </row>
    <row r="5542" spans="1:1" x14ac:dyDescent="0.25">
      <c r="A5542" s="88"/>
    </row>
    <row r="5543" spans="1:1" x14ac:dyDescent="0.25">
      <c r="A5543" s="88"/>
    </row>
    <row r="5544" spans="1:1" x14ac:dyDescent="0.25">
      <c r="A5544" s="88"/>
    </row>
    <row r="5545" spans="1:1" x14ac:dyDescent="0.25">
      <c r="A5545" s="88"/>
    </row>
    <row r="5546" spans="1:1" x14ac:dyDescent="0.25">
      <c r="A5546" s="88"/>
    </row>
    <row r="5547" spans="1:1" x14ac:dyDescent="0.25">
      <c r="A5547" s="88"/>
    </row>
    <row r="5548" spans="1:1" x14ac:dyDescent="0.25">
      <c r="A5548" s="88"/>
    </row>
    <row r="5549" spans="1:1" x14ac:dyDescent="0.25">
      <c r="A5549" s="88"/>
    </row>
    <row r="5550" spans="1:1" x14ac:dyDescent="0.25">
      <c r="A5550" s="88"/>
    </row>
    <row r="5551" spans="1:1" x14ac:dyDescent="0.25">
      <c r="A5551" s="88"/>
    </row>
    <row r="5552" spans="1:1" x14ac:dyDescent="0.25">
      <c r="A5552" s="88"/>
    </row>
    <row r="5553" spans="1:1" x14ac:dyDescent="0.25">
      <c r="A5553" s="88"/>
    </row>
    <row r="5554" spans="1:1" x14ac:dyDescent="0.25">
      <c r="A5554" s="88"/>
    </row>
    <row r="5555" spans="1:1" x14ac:dyDescent="0.25">
      <c r="A5555" s="88"/>
    </row>
    <row r="5556" spans="1:1" x14ac:dyDescent="0.25">
      <c r="A5556" s="88"/>
    </row>
    <row r="5557" spans="1:1" x14ac:dyDescent="0.25">
      <c r="A5557" s="88"/>
    </row>
    <row r="5558" spans="1:1" x14ac:dyDescent="0.25">
      <c r="A5558" s="88"/>
    </row>
    <row r="5559" spans="1:1" x14ac:dyDescent="0.25">
      <c r="A5559" s="88"/>
    </row>
    <row r="5560" spans="1:1" x14ac:dyDescent="0.25">
      <c r="A5560" s="88"/>
    </row>
    <row r="5561" spans="1:1" x14ac:dyDescent="0.25">
      <c r="A5561" s="88"/>
    </row>
    <row r="5562" spans="1:1" x14ac:dyDescent="0.25">
      <c r="A5562" s="88"/>
    </row>
    <row r="5563" spans="1:1" x14ac:dyDescent="0.25">
      <c r="A5563" s="88"/>
    </row>
    <row r="5564" spans="1:1" x14ac:dyDescent="0.25">
      <c r="A5564" s="88"/>
    </row>
    <row r="5565" spans="1:1" x14ac:dyDescent="0.25">
      <c r="A5565" s="88"/>
    </row>
    <row r="5566" spans="1:1" x14ac:dyDescent="0.25">
      <c r="A5566" s="88"/>
    </row>
    <row r="5567" spans="1:1" x14ac:dyDescent="0.25">
      <c r="A5567" s="88"/>
    </row>
    <row r="5568" spans="1:1" x14ac:dyDescent="0.25">
      <c r="A5568" s="88"/>
    </row>
    <row r="5569" spans="1:1" x14ac:dyDescent="0.25">
      <c r="A5569" s="88"/>
    </row>
    <row r="5570" spans="1:1" x14ac:dyDescent="0.25">
      <c r="A5570" s="88"/>
    </row>
    <row r="5571" spans="1:1" x14ac:dyDescent="0.25">
      <c r="A5571" s="88"/>
    </row>
    <row r="5572" spans="1:1" x14ac:dyDescent="0.25">
      <c r="A5572" s="88"/>
    </row>
    <row r="5573" spans="1:1" x14ac:dyDescent="0.25">
      <c r="A5573" s="88"/>
    </row>
    <row r="5574" spans="1:1" x14ac:dyDescent="0.25">
      <c r="A5574" s="88"/>
    </row>
    <row r="5575" spans="1:1" x14ac:dyDescent="0.25">
      <c r="A5575" s="88"/>
    </row>
    <row r="5576" spans="1:1" x14ac:dyDescent="0.25">
      <c r="A5576" s="88"/>
    </row>
    <row r="5577" spans="1:1" x14ac:dyDescent="0.25">
      <c r="A5577" s="88"/>
    </row>
    <row r="5578" spans="1:1" x14ac:dyDescent="0.25">
      <c r="A5578" s="88"/>
    </row>
    <row r="5579" spans="1:1" x14ac:dyDescent="0.25">
      <c r="A5579" s="88"/>
    </row>
    <row r="5580" spans="1:1" x14ac:dyDescent="0.25">
      <c r="A5580" s="88"/>
    </row>
    <row r="5581" spans="1:1" x14ac:dyDescent="0.25">
      <c r="A5581" s="88"/>
    </row>
    <row r="5582" spans="1:1" x14ac:dyDescent="0.25">
      <c r="A5582" s="88"/>
    </row>
    <row r="5583" spans="1:1" x14ac:dyDescent="0.25">
      <c r="A5583" s="88"/>
    </row>
    <row r="5584" spans="1:1" x14ac:dyDescent="0.25">
      <c r="A5584" s="88"/>
    </row>
    <row r="5585" spans="1:1" x14ac:dyDescent="0.25">
      <c r="A5585" s="88"/>
    </row>
    <row r="5586" spans="1:1" x14ac:dyDescent="0.25">
      <c r="A5586" s="88"/>
    </row>
    <row r="5587" spans="1:1" x14ac:dyDescent="0.25">
      <c r="A5587" s="88"/>
    </row>
    <row r="5588" spans="1:1" x14ac:dyDescent="0.25">
      <c r="A5588" s="88"/>
    </row>
    <row r="5589" spans="1:1" x14ac:dyDescent="0.25">
      <c r="A5589" s="88"/>
    </row>
    <row r="5590" spans="1:1" x14ac:dyDescent="0.25">
      <c r="A5590" s="88"/>
    </row>
    <row r="5591" spans="1:1" x14ac:dyDescent="0.25">
      <c r="A5591" s="88"/>
    </row>
    <row r="5592" spans="1:1" x14ac:dyDescent="0.25">
      <c r="A5592" s="88"/>
    </row>
    <row r="5593" spans="1:1" x14ac:dyDescent="0.25">
      <c r="A5593" s="88"/>
    </row>
    <row r="5594" spans="1:1" x14ac:dyDescent="0.25">
      <c r="A5594" s="88"/>
    </row>
    <row r="5595" spans="1:1" x14ac:dyDescent="0.25">
      <c r="A5595" s="88"/>
    </row>
    <row r="5596" spans="1:1" x14ac:dyDescent="0.25">
      <c r="A5596" s="88"/>
    </row>
    <row r="5597" spans="1:1" x14ac:dyDescent="0.25">
      <c r="A5597" s="88"/>
    </row>
    <row r="5598" spans="1:1" x14ac:dyDescent="0.25">
      <c r="A5598" s="88"/>
    </row>
    <row r="5599" spans="1:1" x14ac:dyDescent="0.25">
      <c r="A5599" s="88"/>
    </row>
    <row r="5600" spans="1:1" x14ac:dyDescent="0.25">
      <c r="A5600" s="88"/>
    </row>
    <row r="5601" spans="1:1" x14ac:dyDescent="0.25">
      <c r="A5601" s="88"/>
    </row>
    <row r="5602" spans="1:1" x14ac:dyDescent="0.25">
      <c r="A5602" s="88"/>
    </row>
    <row r="5603" spans="1:1" x14ac:dyDescent="0.25">
      <c r="A5603" s="88"/>
    </row>
    <row r="5604" spans="1:1" x14ac:dyDescent="0.25">
      <c r="A5604" s="88"/>
    </row>
    <row r="5605" spans="1:1" x14ac:dyDescent="0.25">
      <c r="A5605" s="88"/>
    </row>
    <row r="5606" spans="1:1" x14ac:dyDescent="0.25">
      <c r="A5606" s="88"/>
    </row>
    <row r="5607" spans="1:1" x14ac:dyDescent="0.25">
      <c r="A5607" s="88"/>
    </row>
    <row r="5608" spans="1:1" x14ac:dyDescent="0.25">
      <c r="A5608" s="88"/>
    </row>
    <row r="5609" spans="1:1" x14ac:dyDescent="0.25">
      <c r="A5609" s="88"/>
    </row>
    <row r="5610" spans="1:1" x14ac:dyDescent="0.25">
      <c r="A5610" s="88"/>
    </row>
    <row r="5611" spans="1:1" x14ac:dyDescent="0.25">
      <c r="A5611" s="88"/>
    </row>
  </sheetData>
  <autoFilter ref="A3:BB181">
    <filterColumn colId="47" showButton="0"/>
  </autoFilter>
  <mergeCells count="6">
    <mergeCell ref="AV3:AW3"/>
    <mergeCell ref="A1:AL1"/>
    <mergeCell ref="A2:AL2"/>
    <mergeCell ref="Z196:AD196"/>
    <mergeCell ref="Z197:AD197"/>
    <mergeCell ref="Z194:AD195"/>
  </mergeCells>
  <printOptions horizontalCentered="1"/>
  <pageMargins left="7.874015748031496E-2" right="3.937007874015748E-2" top="7.874015748031496E-2" bottom="7.874015748031496E-2" header="0" footer="0"/>
  <pageSetup paperSize="9" scale="17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topLeftCell="A4" zoomScale="77" zoomScaleNormal="77" workbookViewId="0">
      <selection activeCell="D36" sqref="D36"/>
    </sheetView>
  </sheetViews>
  <sheetFormatPr defaultColWidth="9" defaultRowHeight="15" x14ac:dyDescent="0.25"/>
  <cols>
    <col min="1" max="1" width="10.28515625" style="98" customWidth="1"/>
    <col min="2" max="2" width="47" style="98" customWidth="1"/>
    <col min="3" max="3" width="10.85546875" style="98" customWidth="1"/>
    <col min="4" max="4" width="21.28515625" style="98" customWidth="1"/>
    <col min="5" max="5" width="17.140625" style="98" customWidth="1"/>
    <col min="6" max="6" width="16.5703125" style="98" customWidth="1"/>
    <col min="7" max="7" width="83.28515625" style="98" customWidth="1"/>
    <col min="8" max="16384" width="9" style="98"/>
  </cols>
  <sheetData>
    <row r="1" spans="1:7" x14ac:dyDescent="0.25">
      <c r="A1" s="425" t="s">
        <v>1424</v>
      </c>
      <c r="B1" s="425"/>
      <c r="C1" s="425"/>
      <c r="D1" s="425"/>
      <c r="E1" s="425"/>
      <c r="F1" s="425"/>
      <c r="G1" s="425"/>
    </row>
    <row r="2" spans="1:7" x14ac:dyDescent="0.25">
      <c r="A2" s="425"/>
      <c r="B2" s="425"/>
      <c r="C2" s="425"/>
      <c r="D2" s="425"/>
      <c r="E2" s="425"/>
      <c r="F2" s="425"/>
      <c r="G2" s="425"/>
    </row>
    <row r="3" spans="1:7" ht="15" customHeight="1" x14ac:dyDescent="0.25">
      <c r="A3" s="426" t="s">
        <v>1425</v>
      </c>
      <c r="B3" s="426"/>
      <c r="C3" s="426"/>
      <c r="D3" s="426"/>
      <c r="E3" s="426"/>
      <c r="F3" s="426"/>
      <c r="G3" s="426"/>
    </row>
    <row r="4" spans="1:7" x14ac:dyDescent="0.25">
      <c r="A4" s="234"/>
      <c r="B4" s="235"/>
      <c r="C4" s="236"/>
      <c r="D4" s="237"/>
      <c r="E4" s="236"/>
      <c r="F4" s="236"/>
      <c r="G4" s="236"/>
    </row>
    <row r="5" spans="1:7" ht="31.5" x14ac:dyDescent="0.25">
      <c r="A5" s="238"/>
      <c r="B5" s="239" t="s">
        <v>1426</v>
      </c>
      <c r="C5" s="239" t="s">
        <v>1427</v>
      </c>
      <c r="D5" s="239" t="s">
        <v>1428</v>
      </c>
      <c r="E5" s="239" t="s">
        <v>1429</v>
      </c>
      <c r="F5" s="239" t="s">
        <v>1430</v>
      </c>
      <c r="G5" s="239" t="s">
        <v>1431</v>
      </c>
    </row>
    <row r="6" spans="1:7" ht="25.5" x14ac:dyDescent="0.25">
      <c r="A6" s="234"/>
      <c r="B6" s="240" t="s">
        <v>1432</v>
      </c>
      <c r="C6" s="241" t="s">
        <v>168</v>
      </c>
      <c r="D6" s="242" t="s">
        <v>1433</v>
      </c>
      <c r="E6" s="243">
        <v>759084</v>
      </c>
      <c r="F6" s="244">
        <v>1</v>
      </c>
      <c r="G6" s="245" t="s">
        <v>1434</v>
      </c>
    </row>
    <row r="7" spans="1:7" ht="25.5" x14ac:dyDescent="0.25">
      <c r="A7" s="234"/>
      <c r="B7" s="246" t="s">
        <v>1435</v>
      </c>
      <c r="C7" s="241" t="s">
        <v>100</v>
      </c>
      <c r="D7" s="242" t="s">
        <v>1436</v>
      </c>
      <c r="E7" s="243">
        <v>267546</v>
      </c>
      <c r="F7" s="247"/>
      <c r="G7" s="245" t="s">
        <v>1437</v>
      </c>
    </row>
    <row r="8" spans="1:7" ht="38.25" x14ac:dyDescent="0.25">
      <c r="A8" s="234"/>
      <c r="B8" s="248" t="s">
        <v>1438</v>
      </c>
      <c r="C8" s="249"/>
      <c r="D8" s="250" t="s">
        <v>1439</v>
      </c>
      <c r="E8" s="243">
        <v>2098068.37</v>
      </c>
      <c r="F8" s="251">
        <v>2</v>
      </c>
      <c r="G8" s="250" t="s">
        <v>1440</v>
      </c>
    </row>
    <row r="9" spans="1:7" ht="25.5" x14ac:dyDescent="0.25">
      <c r="A9" s="234"/>
      <c r="B9" s="248"/>
      <c r="C9" s="249"/>
      <c r="D9" s="250" t="s">
        <v>1441</v>
      </c>
      <c r="E9" s="243">
        <v>161851.20000000001</v>
      </c>
      <c r="F9" s="251">
        <v>2</v>
      </c>
      <c r="G9" s="250" t="s">
        <v>1442</v>
      </c>
    </row>
    <row r="10" spans="1:7" ht="51" x14ac:dyDescent="0.25">
      <c r="A10" s="234"/>
      <c r="B10" s="248" t="s">
        <v>1443</v>
      </c>
      <c r="C10" s="249"/>
      <c r="D10" s="250" t="s">
        <v>1444</v>
      </c>
      <c r="E10" s="243">
        <v>74400</v>
      </c>
      <c r="F10" s="252">
        <v>3</v>
      </c>
      <c r="G10" s="250" t="s">
        <v>1445</v>
      </c>
    </row>
    <row r="11" spans="1:7" ht="38.25" x14ac:dyDescent="0.25">
      <c r="A11" s="234"/>
      <c r="B11" s="248" t="s">
        <v>1446</v>
      </c>
      <c r="C11" s="249"/>
      <c r="D11" s="250" t="s">
        <v>1447</v>
      </c>
      <c r="E11" s="243">
        <v>992000.01</v>
      </c>
      <c r="F11" s="252">
        <v>2</v>
      </c>
      <c r="G11" s="250" t="s">
        <v>1448</v>
      </c>
    </row>
    <row r="12" spans="1:7" ht="114.75" x14ac:dyDescent="0.25">
      <c r="A12" s="234"/>
      <c r="B12" s="248" t="s">
        <v>1449</v>
      </c>
      <c r="C12" s="249"/>
      <c r="D12" s="250" t="s">
        <v>1450</v>
      </c>
      <c r="E12" s="243">
        <v>189960</v>
      </c>
      <c r="F12" s="252">
        <v>1</v>
      </c>
      <c r="G12" s="250" t="s">
        <v>1451</v>
      </c>
    </row>
    <row r="13" spans="1:7" ht="114.75" x14ac:dyDescent="0.25">
      <c r="A13" s="234"/>
      <c r="B13" s="248" t="s">
        <v>1452</v>
      </c>
      <c r="C13" s="249"/>
      <c r="D13" s="250" t="s">
        <v>1453</v>
      </c>
      <c r="E13" s="243">
        <v>264355</v>
      </c>
      <c r="F13" s="252">
        <v>2</v>
      </c>
      <c r="G13" s="250" t="s">
        <v>1454</v>
      </c>
    </row>
    <row r="14" spans="1:7" s="253" customFormat="1" ht="76.5" x14ac:dyDescent="0.25">
      <c r="B14" s="248" t="s">
        <v>1455</v>
      </c>
      <c r="C14" s="254"/>
      <c r="D14" s="250" t="s">
        <v>1456</v>
      </c>
      <c r="E14" s="243">
        <v>400000</v>
      </c>
      <c r="F14" s="252">
        <v>2</v>
      </c>
      <c r="G14" s="250" t="s">
        <v>1457</v>
      </c>
    </row>
    <row r="15" spans="1:7" s="253" customFormat="1" ht="89.25" x14ac:dyDescent="0.25">
      <c r="B15" s="248" t="s">
        <v>1458</v>
      </c>
      <c r="C15" s="249"/>
      <c r="D15" s="250" t="s">
        <v>1459</v>
      </c>
      <c r="E15" s="243">
        <v>500000</v>
      </c>
      <c r="F15" s="252">
        <v>1</v>
      </c>
      <c r="G15" s="250" t="s">
        <v>1460</v>
      </c>
    </row>
    <row r="16" spans="1:7" s="253" customFormat="1" ht="25.5" x14ac:dyDescent="0.25">
      <c r="B16" s="248" t="s">
        <v>1461</v>
      </c>
      <c r="C16" s="249"/>
      <c r="D16" s="250" t="s">
        <v>1462</v>
      </c>
      <c r="E16" s="243">
        <v>3200535.52</v>
      </c>
      <c r="F16" s="252">
        <v>2</v>
      </c>
      <c r="G16" s="250" t="s">
        <v>1463</v>
      </c>
    </row>
    <row r="17" spans="2:7" s="253" customFormat="1" ht="51" x14ac:dyDescent="0.25">
      <c r="B17" s="248" t="s">
        <v>1464</v>
      </c>
      <c r="C17" s="249"/>
      <c r="D17" s="250" t="s">
        <v>1465</v>
      </c>
      <c r="E17" s="243">
        <v>270588</v>
      </c>
      <c r="F17" s="252">
        <v>2</v>
      </c>
      <c r="G17" s="250" t="s">
        <v>1466</v>
      </c>
    </row>
    <row r="18" spans="2:7" s="253" customFormat="1" ht="38.25" x14ac:dyDescent="0.25">
      <c r="B18" s="248" t="s">
        <v>1467</v>
      </c>
      <c r="C18" s="249"/>
      <c r="D18" s="250" t="s">
        <v>1468</v>
      </c>
      <c r="E18" s="243">
        <v>54114</v>
      </c>
      <c r="F18" s="252">
        <v>2</v>
      </c>
      <c r="G18" s="250" t="s">
        <v>1469</v>
      </c>
    </row>
    <row r="19" spans="2:7" s="253" customFormat="1" ht="25.5" x14ac:dyDescent="0.25">
      <c r="B19" s="248" t="s">
        <v>1470</v>
      </c>
      <c r="C19" s="249"/>
      <c r="D19" s="250" t="s">
        <v>1471</v>
      </c>
      <c r="E19" s="243">
        <v>101450</v>
      </c>
      <c r="F19" s="252">
        <v>2</v>
      </c>
      <c r="G19" s="250" t="s">
        <v>1469</v>
      </c>
    </row>
    <row r="20" spans="2:7" s="253" customFormat="1" ht="38.25" x14ac:dyDescent="0.25">
      <c r="B20" s="248" t="s">
        <v>1472</v>
      </c>
      <c r="C20" s="249"/>
      <c r="D20" s="250" t="s">
        <v>1473</v>
      </c>
      <c r="E20" s="243">
        <v>106940</v>
      </c>
      <c r="F20" s="255">
        <v>2</v>
      </c>
      <c r="G20" s="250" t="s">
        <v>1469</v>
      </c>
    </row>
    <row r="21" spans="2:7" ht="25.5" x14ac:dyDescent="0.25">
      <c r="B21" s="248" t="s">
        <v>1474</v>
      </c>
      <c r="C21" s="249"/>
      <c r="D21" s="250" t="s">
        <v>1475</v>
      </c>
      <c r="E21" s="243">
        <v>115736.2</v>
      </c>
      <c r="F21" s="255">
        <v>2</v>
      </c>
      <c r="G21" s="250" t="s">
        <v>1476</v>
      </c>
    </row>
    <row r="22" spans="2:7" ht="25.5" x14ac:dyDescent="0.25">
      <c r="B22" s="248" t="s">
        <v>1477</v>
      </c>
      <c r="C22" s="249"/>
      <c r="D22" s="250" t="s">
        <v>1478</v>
      </c>
      <c r="E22" s="243">
        <v>115736.2</v>
      </c>
      <c r="F22" s="255">
        <v>2</v>
      </c>
      <c r="G22" s="250" t="s">
        <v>1476</v>
      </c>
    </row>
    <row r="23" spans="2:7" ht="25.5" x14ac:dyDescent="0.25">
      <c r="B23" s="256" t="s">
        <v>1479</v>
      </c>
      <c r="C23" s="249"/>
      <c r="D23" s="257" t="s">
        <v>1480</v>
      </c>
      <c r="E23" s="258">
        <v>167456.88</v>
      </c>
      <c r="F23" s="255">
        <v>2</v>
      </c>
      <c r="G23" s="257" t="s">
        <v>1481</v>
      </c>
    </row>
    <row r="24" spans="2:7" ht="38.25" x14ac:dyDescent="0.25">
      <c r="B24" s="259" t="s">
        <v>1482</v>
      </c>
      <c r="C24" s="249"/>
      <c r="D24" s="99" t="s">
        <v>1483</v>
      </c>
      <c r="E24" s="258">
        <v>365487290</v>
      </c>
      <c r="F24" s="252">
        <v>2</v>
      </c>
      <c r="G24" s="250" t="s">
        <v>1484</v>
      </c>
    </row>
    <row r="25" spans="2:7" ht="25.5" x14ac:dyDescent="0.25">
      <c r="B25" s="259" t="s">
        <v>1485</v>
      </c>
      <c r="C25" s="249"/>
      <c r="D25" s="99" t="s">
        <v>1486</v>
      </c>
      <c r="E25" s="258">
        <v>19497481.98</v>
      </c>
      <c r="F25" s="252">
        <v>1</v>
      </c>
      <c r="G25" s="250" t="s">
        <v>1484</v>
      </c>
    </row>
    <row r="26" spans="2:7" ht="38.25" x14ac:dyDescent="0.25">
      <c r="B26" s="259" t="s">
        <v>1487</v>
      </c>
      <c r="C26" s="249"/>
      <c r="D26" s="96" t="s">
        <v>1488</v>
      </c>
      <c r="E26" s="258">
        <v>200000</v>
      </c>
      <c r="F26" s="252">
        <v>2</v>
      </c>
      <c r="G26" s="250" t="s">
        <v>1489</v>
      </c>
    </row>
    <row r="27" spans="2:7" ht="25.5" x14ac:dyDescent="0.25">
      <c r="B27" s="259" t="s">
        <v>1490</v>
      </c>
      <c r="C27" s="260"/>
      <c r="D27" s="96" t="s">
        <v>1491</v>
      </c>
      <c r="E27" s="243">
        <v>1287401.6299999999</v>
      </c>
      <c r="F27" s="261">
        <v>1</v>
      </c>
      <c r="G27" s="262" t="s">
        <v>1492</v>
      </c>
    </row>
    <row r="28" spans="2:7" ht="15.75" thickBot="1" x14ac:dyDescent="0.3">
      <c r="B28" s="427"/>
      <c r="C28" s="428"/>
      <c r="D28" s="428"/>
      <c r="E28" s="428"/>
      <c r="F28" s="428"/>
      <c r="G28" s="429"/>
    </row>
    <row r="29" spans="2:7" x14ac:dyDescent="0.25">
      <c r="B29" s="263"/>
      <c r="C29" s="263"/>
      <c r="D29" s="263"/>
      <c r="E29" s="263"/>
      <c r="F29" s="263"/>
      <c r="G29" s="263"/>
    </row>
    <row r="30" spans="2:7" x14ac:dyDescent="0.25">
      <c r="B30" s="263"/>
      <c r="C30" s="263"/>
      <c r="D30" s="263"/>
      <c r="E30" s="263"/>
      <c r="F30" s="263"/>
      <c r="G30" s="263"/>
    </row>
    <row r="31" spans="2:7" ht="15.75" thickBot="1" x14ac:dyDescent="0.3"/>
    <row r="32" spans="2:7" x14ac:dyDescent="0.25">
      <c r="B32" s="264"/>
      <c r="C32" s="253"/>
      <c r="D32" s="253"/>
      <c r="E32" s="430" t="s">
        <v>1578</v>
      </c>
      <c r="F32" s="431"/>
      <c r="G32" s="432"/>
    </row>
    <row r="33" spans="2:11" x14ac:dyDescent="0.25">
      <c r="B33" s="264"/>
      <c r="C33" s="253"/>
      <c r="D33" s="253"/>
      <c r="E33" s="433"/>
      <c r="F33" s="434"/>
      <c r="G33" s="435"/>
    </row>
    <row r="34" spans="2:11" x14ac:dyDescent="0.25">
      <c r="B34" s="264"/>
      <c r="C34" s="253"/>
      <c r="D34" s="253"/>
      <c r="E34" s="270" t="s">
        <v>1407</v>
      </c>
      <c r="F34" s="271"/>
      <c r="G34" s="272"/>
      <c r="H34" s="125"/>
      <c r="I34" s="125"/>
      <c r="J34" s="265"/>
      <c r="K34" s="265"/>
    </row>
    <row r="35" spans="2:11" ht="24" thickBot="1" x14ac:dyDescent="0.4">
      <c r="B35" s="264"/>
      <c r="C35" s="253"/>
      <c r="D35" s="253"/>
      <c r="E35" s="266" t="s">
        <v>1408</v>
      </c>
      <c r="F35" s="267"/>
      <c r="G35" s="273"/>
      <c r="H35" s="125"/>
      <c r="I35" s="125"/>
      <c r="J35" s="268"/>
      <c r="K35" s="265"/>
    </row>
    <row r="36" spans="2:11" x14ac:dyDescent="0.25">
      <c r="B36" s="264"/>
      <c r="C36" s="253"/>
      <c r="D36" s="253"/>
      <c r="E36" s="253"/>
      <c r="F36" s="253"/>
      <c r="G36" s="253"/>
    </row>
    <row r="37" spans="2:11" x14ac:dyDescent="0.25">
      <c r="B37" s="264"/>
      <c r="C37" s="253"/>
      <c r="D37" s="253"/>
      <c r="E37" s="253"/>
      <c r="F37" s="253"/>
      <c r="G37" s="253"/>
    </row>
    <row r="38" spans="2:11" x14ac:dyDescent="0.25">
      <c r="B38" s="264"/>
      <c r="C38" s="253"/>
      <c r="D38" s="253"/>
      <c r="E38" s="253"/>
      <c r="F38" s="253"/>
      <c r="G38" s="253"/>
    </row>
    <row r="39" spans="2:11" x14ac:dyDescent="0.25">
      <c r="B39" s="269"/>
    </row>
  </sheetData>
  <mergeCells count="4">
    <mergeCell ref="A1:G2"/>
    <mergeCell ref="A3:G3"/>
    <mergeCell ref="B28:G28"/>
    <mergeCell ref="E32:G33"/>
  </mergeCells>
  <pageMargins left="0.51181102362204722" right="0.51181102362204722" top="0.19685039370078741" bottom="0.55118110236220474" header="0" footer="0.51181102362204722"/>
  <pageSetup paperSize="8" scale="96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1948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SCHEDA A</vt:lpstr>
      <vt:lpstr>SCHEDA B PARI SOTTO 1</vt:lpstr>
      <vt:lpstr>SCHEDA B SOPRA 1 </vt:lpstr>
      <vt:lpstr>SCHEDA 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Porcu (306388)</dc:creator>
  <cp:lastModifiedBy>Mersedes</cp:lastModifiedBy>
  <cp:revision>446</cp:revision>
  <cp:lastPrinted>2023-09-25T05:56:24Z</cp:lastPrinted>
  <dcterms:created xsi:type="dcterms:W3CDTF">2022-04-08T08:30:27Z</dcterms:created>
  <dcterms:modified xsi:type="dcterms:W3CDTF">2023-09-25T11:25:55Z</dcterms:modified>
  <dc:language>it-IT</dc:language>
</cp:coreProperties>
</file>